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amas\Downloads\"/>
    </mc:Choice>
  </mc:AlternateContent>
  <xr:revisionPtr revIDLastSave="0" documentId="13_ncr:1_{39215147-EFFA-454A-B6C9-8502B31B5C40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0. Útmutató" sheetId="1" r:id="rId1"/>
    <sheet name="Beállítások" sheetId="2" r:id="rId2"/>
    <sheet name="Dashboard" sheetId="3" r:id="rId3"/>
    <sheet name="1. Pénzügyi leltár" sheetId="4" r:id="rId4"/>
    <sheet name="2. Költségvetés (Terv)" sheetId="5" r:id="rId5"/>
    <sheet name="2. Költségvetés (Tény)" sheetId="6" r:id="rId6"/>
    <sheet name="3. Vésztartalék" sheetId="7" r:id="rId7"/>
    <sheet name="4. Adótervezés" sheetId="8" r:id="rId8"/>
    <sheet name="5. Lakás &amp; hitel" sheetId="9" r:id="rId9"/>
    <sheet name="6. Befektetések" sheetId="10" r:id="rId10"/>
    <sheet name="7. Akciók &amp; tanulás" sheetId="11" r:id="rId11"/>
    <sheet name="Listák" sheetId="12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1" l="1"/>
  <c r="C14" i="10"/>
  <c r="H1" i="10"/>
  <c r="C18" i="9"/>
  <c r="C17" i="9"/>
  <c r="C16" i="9"/>
  <c r="C10" i="3" s="1"/>
  <c r="C14" i="9"/>
  <c r="C15" i="9" s="1"/>
  <c r="H1" i="9"/>
  <c r="E18" i="8"/>
  <c r="H1" i="8"/>
  <c r="C15" i="7"/>
  <c r="C7" i="7"/>
  <c r="C12" i="7" s="1"/>
  <c r="H1" i="7"/>
  <c r="N36" i="6"/>
  <c r="M36" i="6"/>
  <c r="L36" i="6"/>
  <c r="K36" i="6"/>
  <c r="J36" i="6"/>
  <c r="I36" i="6"/>
  <c r="H36" i="6"/>
  <c r="N29" i="6"/>
  <c r="M29" i="6"/>
  <c r="L29" i="6"/>
  <c r="K29" i="6"/>
  <c r="J29" i="6"/>
  <c r="J32" i="6" s="1"/>
  <c r="I29" i="6"/>
  <c r="O29" i="6" s="1"/>
  <c r="H29" i="6"/>
  <c r="G29" i="6"/>
  <c r="F29" i="6"/>
  <c r="E29" i="6"/>
  <c r="D29" i="6"/>
  <c r="C29" i="6"/>
  <c r="O28" i="6"/>
  <c r="O27" i="6"/>
  <c r="O26" i="6"/>
  <c r="O25" i="6"/>
  <c r="O24" i="6"/>
  <c r="O23" i="6"/>
  <c r="O22" i="6"/>
  <c r="N19" i="6"/>
  <c r="N32" i="6" s="1"/>
  <c r="M19" i="6"/>
  <c r="M32" i="6" s="1"/>
  <c r="L19" i="6"/>
  <c r="L32" i="6" s="1"/>
  <c r="K19" i="6"/>
  <c r="K32" i="6" s="1"/>
  <c r="J19" i="6"/>
  <c r="I19" i="6"/>
  <c r="I32" i="6" s="1"/>
  <c r="H19" i="6"/>
  <c r="H32" i="6" s="1"/>
  <c r="G19" i="6"/>
  <c r="G32" i="6" s="1"/>
  <c r="F19" i="6"/>
  <c r="F32" i="6" s="1"/>
  <c r="E19" i="6"/>
  <c r="E32" i="6" s="1"/>
  <c r="D19" i="6"/>
  <c r="D32" i="6" s="1"/>
  <c r="C19" i="6"/>
  <c r="O19" i="6" s="1"/>
  <c r="O18" i="6"/>
  <c r="O17" i="6"/>
  <c r="O16" i="6"/>
  <c r="O15" i="6"/>
  <c r="O14" i="6"/>
  <c r="O13" i="6"/>
  <c r="N11" i="6"/>
  <c r="M11" i="6"/>
  <c r="L11" i="6"/>
  <c r="K11" i="6"/>
  <c r="J11" i="6"/>
  <c r="I11" i="6"/>
  <c r="H11" i="6"/>
  <c r="G11" i="6"/>
  <c r="G36" i="6" s="1"/>
  <c r="F11" i="6"/>
  <c r="F36" i="6" s="1"/>
  <c r="E11" i="6"/>
  <c r="E36" i="6" s="1"/>
  <c r="D11" i="6"/>
  <c r="D36" i="6" s="1"/>
  <c r="C11" i="6"/>
  <c r="O11" i="6" s="1"/>
  <c r="O36" i="6" s="1"/>
  <c r="O10" i="6"/>
  <c r="O9" i="6"/>
  <c r="C5" i="6"/>
  <c r="H1" i="6"/>
  <c r="H36" i="5"/>
  <c r="G36" i="5"/>
  <c r="F36" i="5"/>
  <c r="E36" i="5"/>
  <c r="D36" i="5"/>
  <c r="N29" i="5"/>
  <c r="M29" i="5"/>
  <c r="L29" i="5"/>
  <c r="L32" i="5" s="1"/>
  <c r="K29" i="5"/>
  <c r="J29" i="5"/>
  <c r="I29" i="5"/>
  <c r="H29" i="5"/>
  <c r="G29" i="5"/>
  <c r="F29" i="5"/>
  <c r="E29" i="5"/>
  <c r="D29" i="5"/>
  <c r="C29" i="5"/>
  <c r="O29" i="5" s="1"/>
  <c r="O28" i="5"/>
  <c r="O27" i="5"/>
  <c r="O26" i="5"/>
  <c r="O25" i="5"/>
  <c r="O24" i="5"/>
  <c r="O23" i="5"/>
  <c r="O22" i="5"/>
  <c r="N19" i="5"/>
  <c r="N32" i="5" s="1"/>
  <c r="M19" i="5"/>
  <c r="M32" i="5" s="1"/>
  <c r="L19" i="5"/>
  <c r="K19" i="5"/>
  <c r="K32" i="5" s="1"/>
  <c r="J19" i="5"/>
  <c r="J32" i="5" s="1"/>
  <c r="I19" i="5"/>
  <c r="I32" i="5" s="1"/>
  <c r="H19" i="5"/>
  <c r="H32" i="5" s="1"/>
  <c r="G19" i="5"/>
  <c r="G32" i="5" s="1"/>
  <c r="F19" i="5"/>
  <c r="F32" i="5" s="1"/>
  <c r="E19" i="5"/>
  <c r="E32" i="5" s="1"/>
  <c r="D19" i="5"/>
  <c r="D32" i="5" s="1"/>
  <c r="C19" i="5"/>
  <c r="O19" i="5" s="1"/>
  <c r="O18" i="5"/>
  <c r="O17" i="5"/>
  <c r="O16" i="5"/>
  <c r="O15" i="5"/>
  <c r="O14" i="5"/>
  <c r="O13" i="5"/>
  <c r="N11" i="5"/>
  <c r="N36" i="5" s="1"/>
  <c r="M11" i="5"/>
  <c r="L11" i="5"/>
  <c r="K11" i="5"/>
  <c r="K36" i="5" s="1"/>
  <c r="J11" i="5"/>
  <c r="J36" i="5" s="1"/>
  <c r="I11" i="5"/>
  <c r="H11" i="5"/>
  <c r="G11" i="5"/>
  <c r="F11" i="5"/>
  <c r="E11" i="5"/>
  <c r="D11" i="5"/>
  <c r="C11" i="5"/>
  <c r="O10" i="5"/>
  <c r="O9" i="5"/>
  <c r="C5" i="5"/>
  <c r="H1" i="5"/>
  <c r="D31" i="4"/>
  <c r="C22" i="3" s="1"/>
  <c r="D17" i="4"/>
  <c r="H1" i="4"/>
  <c r="B17" i="3"/>
  <c r="B16" i="3"/>
  <c r="B15" i="3"/>
  <c r="B14" i="3"/>
  <c r="H1" i="2"/>
  <c r="B23" i="1"/>
  <c r="B22" i="1"/>
  <c r="B21" i="1"/>
  <c r="B20" i="1"/>
  <c r="B19" i="1"/>
  <c r="B18" i="1"/>
  <c r="B17" i="1"/>
  <c r="B16" i="1"/>
  <c r="B15" i="1"/>
  <c r="B14" i="1"/>
  <c r="H1" i="1"/>
  <c r="O11" i="5" l="1"/>
  <c r="D36" i="4"/>
  <c r="C6" i="3" s="1"/>
  <c r="C21" i="3"/>
  <c r="E33" i="6"/>
  <c r="E34" i="6" s="1"/>
  <c r="E35" i="6" s="1"/>
  <c r="C28" i="3" s="1"/>
  <c r="F33" i="6"/>
  <c r="F34" i="6"/>
  <c r="F35" i="6" s="1"/>
  <c r="C29" i="3" s="1"/>
  <c r="C13" i="7"/>
  <c r="C14" i="7"/>
  <c r="L33" i="6"/>
  <c r="L34" i="6"/>
  <c r="L35" i="6" s="1"/>
  <c r="C35" i="3" s="1"/>
  <c r="N33" i="6"/>
  <c r="N34" i="6"/>
  <c r="N35" i="6" s="1"/>
  <c r="C37" i="3" s="1"/>
  <c r="J33" i="6"/>
  <c r="J34" i="6" s="1"/>
  <c r="J35" i="6" s="1"/>
  <c r="C33" i="3" s="1"/>
  <c r="L33" i="5"/>
  <c r="L34" i="5"/>
  <c r="L35" i="5" s="1"/>
  <c r="G34" i="6"/>
  <c r="G35" i="6" s="1"/>
  <c r="C30" i="3" s="1"/>
  <c r="G33" i="6"/>
  <c r="D33" i="5"/>
  <c r="D34" i="5" s="1"/>
  <c r="D35" i="5" s="1"/>
  <c r="M33" i="6"/>
  <c r="M34" i="6" s="1"/>
  <c r="M35" i="6" s="1"/>
  <c r="C36" i="3" s="1"/>
  <c r="I34" i="5"/>
  <c r="I35" i="5" s="1"/>
  <c r="I33" i="5"/>
  <c r="J33" i="5"/>
  <c r="J34" i="5" s="1"/>
  <c r="J35" i="5" s="1"/>
  <c r="K33" i="5"/>
  <c r="K34" i="5"/>
  <c r="K35" i="5" s="1"/>
  <c r="N33" i="5"/>
  <c r="N34" i="5"/>
  <c r="N35" i="5" s="1"/>
  <c r="D34" i="6"/>
  <c r="D35" i="6" s="1"/>
  <c r="C27" i="3" s="1"/>
  <c r="D33" i="6"/>
  <c r="I33" i="6"/>
  <c r="I34" i="6" s="1"/>
  <c r="I35" i="6" s="1"/>
  <c r="C32" i="3" s="1"/>
  <c r="E33" i="5"/>
  <c r="E34" i="5" s="1"/>
  <c r="E35" i="5" s="1"/>
  <c r="F33" i="5"/>
  <c r="F34" i="5"/>
  <c r="F35" i="5" s="1"/>
  <c r="G33" i="5"/>
  <c r="G34" i="5"/>
  <c r="G35" i="5" s="1"/>
  <c r="H33" i="5"/>
  <c r="H34" i="5" s="1"/>
  <c r="H35" i="5" s="1"/>
  <c r="C23" i="3"/>
  <c r="H33" i="6"/>
  <c r="H34" i="6"/>
  <c r="H35" i="6" s="1"/>
  <c r="C31" i="3" s="1"/>
  <c r="K34" i="6"/>
  <c r="K35" i="6" s="1"/>
  <c r="C34" i="3" s="1"/>
  <c r="K33" i="6"/>
  <c r="M33" i="5"/>
  <c r="M34" i="5" s="1"/>
  <c r="M35" i="5" s="1"/>
  <c r="C32" i="6"/>
  <c r="C36" i="6"/>
  <c r="I36" i="5"/>
  <c r="C32" i="5"/>
  <c r="L36" i="5"/>
  <c r="M36" i="5"/>
  <c r="O32" i="5" l="1"/>
  <c r="C33" i="5"/>
  <c r="O33" i="5" s="1"/>
  <c r="D9" i="3"/>
  <c r="C9" i="3"/>
  <c r="C33" i="6"/>
  <c r="O33" i="6" s="1"/>
  <c r="O32" i="6"/>
  <c r="C34" i="6" l="1"/>
  <c r="C34" i="5"/>
  <c r="O34" i="5" l="1"/>
  <c r="C35" i="5"/>
  <c r="C36" i="5" s="1"/>
  <c r="C8" i="3" s="1"/>
  <c r="C35" i="6"/>
  <c r="O34" i="6"/>
  <c r="O35" i="6" l="1"/>
  <c r="C26" i="3"/>
  <c r="C6" i="10"/>
  <c r="C7" i="3"/>
  <c r="O35" i="5"/>
  <c r="O36" i="5" s="1"/>
  <c r="C11" i="3" l="1"/>
  <c r="D12" i="10"/>
  <c r="D10" i="10"/>
  <c r="D11" i="10"/>
  <c r="D13" i="10"/>
  <c r="D1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Bérkalkulátor</author>
  </authors>
  <commentList>
    <comment ref="B6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Konkrét elem neve (pl. „OTP számla”, „MÁP+”, „Lakáshitel”).</t>
        </r>
      </text>
    </comment>
    <comment ref="C6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Válassz kategóriát a listából, hogy később szűrhető és áttekinthető legyen.</t>
        </r>
      </text>
    </comment>
    <comment ref="D6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KPI értéke (automatikus).</t>
        </r>
      </text>
    </comment>
    <comment ref="E6" authorId="0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„Igen”, ha gyorsan (kb. 7 napon belül) pénzzé tehető.</t>
        </r>
      </text>
    </comment>
    <comment ref="F6" authorId="0" shapeId="0" xr:uid="{00000000-0006-0000-0300-000005000000}">
      <text>
        <r>
          <rPr>
            <sz val="11"/>
            <color theme="1"/>
            <rFont val="Calibri"/>
            <family val="2"/>
            <scheme val="minor"/>
          </rPr>
          <t>Opcionális: részletek, számlaszám utolsó 4 jegy, szolgáltató stb.</t>
        </r>
      </text>
    </comment>
    <comment ref="B19" authorId="0" shapeId="0" xr:uid="{00000000-0006-0000-0300-000006000000}">
      <text>
        <r>
          <rPr>
            <sz val="11"/>
            <color theme="1"/>
            <rFont val="Calibri"/>
            <family val="2"/>
            <scheme val="minor"/>
          </rPr>
          <t>Sor megnevezése. Írd be a saját kategóriád/teendőd nevét (ha szerkeszthető), vagy csak olvasd az összegzéseket.</t>
        </r>
      </text>
    </comment>
    <comment ref="B20" authorId="0" shapeId="0" xr:uid="{00000000-0006-0000-0300-000007000000}">
      <text>
        <r>
          <rPr>
            <sz val="11"/>
            <color theme="1"/>
            <rFont val="Calibri"/>
            <family val="2"/>
            <scheme val="minor"/>
          </rPr>
          <t>Konkrét elem neve (pl. „OTP számla”, „MÁP+”, „Lakáshitel”).</t>
        </r>
      </text>
    </comment>
    <comment ref="C20" authorId="0" shapeId="0" xr:uid="{00000000-0006-0000-0300-000008000000}">
      <text>
        <r>
          <rPr>
            <sz val="11"/>
            <color theme="1"/>
            <rFont val="Calibri"/>
            <family val="2"/>
            <scheme val="minor"/>
          </rPr>
          <t>Válassz kategóriát a listából, hogy később szűrhető és áttekinthető legyen.</t>
        </r>
      </text>
    </comment>
    <comment ref="D20" authorId="0" shapeId="0" xr:uid="{00000000-0006-0000-0300-000009000000}">
      <text>
        <r>
          <rPr>
            <sz val="11"/>
            <color theme="1"/>
            <rFont val="Calibri"/>
            <family val="2"/>
            <scheme val="minor"/>
          </rPr>
          <t>Fennálló tőketartozás forintban.</t>
        </r>
      </text>
    </comment>
    <comment ref="E20" authorId="0" shapeId="0" xr:uid="{00000000-0006-0000-0300-00000A000000}">
      <text>
        <r>
          <rPr>
            <sz val="11"/>
            <color theme="1"/>
            <rFont val="Calibri"/>
            <family val="2"/>
            <scheme val="minor"/>
          </rPr>
          <t>Éves THM vagy kamat (ha ismert).</t>
        </r>
      </text>
    </comment>
    <comment ref="F20" authorId="0" shapeId="0" xr:uid="{00000000-0006-0000-0300-00000B000000}">
      <text>
        <r>
          <rPr>
            <sz val="11"/>
            <color theme="1"/>
            <rFont val="Calibri"/>
            <family val="2"/>
            <scheme val="minor"/>
          </rPr>
          <t>Opcionális: részletek, számlaszám utolsó 4 jegy, szolgáltató stb.</t>
        </r>
      </text>
    </comment>
    <comment ref="B34" authorId="0" shapeId="0" xr:uid="{00000000-0006-0000-0300-00000C000000}">
      <text>
        <r>
          <rPr>
            <sz val="11"/>
            <color theme="1"/>
            <rFont val="Calibri"/>
            <family val="2"/>
            <scheme val="minor"/>
          </rPr>
          <t>Sor megnevezése. Írd be a saját kategóriád/teendőd nevét (ha szerkeszthető), vagy csak olvasd az összegzéseket.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Bérkalkulátor</author>
  </authors>
  <commentList>
    <comment ref="F6" authorId="0" shapeId="0" xr:uid="{00000000-0006-0000-0700-000002000000}">
      <text>
        <r>
          <rPr>
            <sz val="11"/>
            <color theme="1"/>
            <rFont val="Calibri"/>
            <family val="2"/>
            <scheme val="minor"/>
          </rPr>
          <t>Meddig szeretnéd befejezni (dátum).</t>
        </r>
      </text>
    </comment>
    <comment ref="G6" authorId="0" shapeId="0" xr:uid="{00000000-0006-0000-0700-000003000000}">
      <text>
        <r>
          <rPr>
            <sz val="11"/>
            <color theme="1"/>
            <rFont val="Calibri"/>
            <family val="2"/>
            <scheme val="minor"/>
          </rPr>
          <t>Opcionális: részletek, számlaszám utolsó 4 jegy, szolgáltató stb.</t>
        </r>
      </text>
    </comment>
  </commentList>
</comments>
</file>

<file path=xl/sharedStrings.xml><?xml version="1.0" encoding="utf-8"?>
<sst xmlns="http://schemas.openxmlformats.org/spreadsheetml/2006/main" count="291" uniqueCount="214">
  <si>
    <t>Használati útmutató</t>
  </si>
  <si>
    <t>Ez a munkafüzet a „Pénzügyi tervezés 2026” 7 lépéses akciótervének gyakorlati, kitölthető verziója.</t>
  </si>
  <si>
    <t>A kék cellák kitöltendők. A többi mező automatikusan számol. Haladj a lapok sorrendjében (1–7), a Dashboard pedig csak összefoglal.</t>
  </si>
  <si>
    <t>Gyors kezdés (5 perc)</t>
  </si>
  <si>
    <t>1) Nyisd meg a „Beállítások” lapot és állítsd be az inflációs puffert, vésztartalék hónapokat, JTM limitet és kripto maximumot.</t>
  </si>
  <si>
    <t>2) Töltsd ki az „1. Pénzügyi leltár” lapot: eszközök és kötelezettségek, kategóriák legördülőből választhatók.</t>
  </si>
  <si>
    <t>3) Add meg a havi számokat a „2. Költségvetés (Terv)” és „2. Költségvetés (Tény)” lapokon.</t>
  </si>
  <si>
    <t>4) Állítsd be a „3. Vésztartalék” célodat és kövesd a haladást.</t>
  </si>
  <si>
    <t>5) Végig a „4–7” lapokon: kedvezmények, hitel/JTM, befektetések, akciók és tanulás.</t>
  </si>
  <si>
    <t>Navigáció</t>
  </si>
  <si>
    <t>Beállítások (2026)</t>
  </si>
  <si>
    <t>Kék cellák: kitöltendő adatok. A többi számítás automatikus.</t>
  </si>
  <si>
    <t>Tipp: kezdéskor állíts be reális puffert (5–8%) és tartsd konzisztensen a teljes munkafüzetben.</t>
  </si>
  <si>
    <t>Alap paraméterek</t>
  </si>
  <si>
    <t>Év</t>
  </si>
  <si>
    <t>Inflációs puffer a költségvetéshez</t>
  </si>
  <si>
    <t>Ajánlott: 5–8%. A puffer a kiadásokra kerül rá.</t>
  </si>
  <si>
    <t>Vésztartalék cél (hónap)</t>
  </si>
  <si>
    <t>Ajánlott: 3–6 hónap.</t>
  </si>
  <si>
    <t>JTM limit (jövedelemarányos törlesztő)</t>
  </si>
  <si>
    <t>Figyelmeztetés, ha efölé mész.</t>
  </si>
  <si>
    <t>Kripto max arány a befektetésekben</t>
  </si>
  <si>
    <t>Ajánlott: 1–5%.</t>
  </si>
  <si>
    <t>Pénzügyi tervezés 2026 – 7 lépéses akcióterv (Excel)</t>
  </si>
  <si>
    <t>Cél: egy helyen lásd a nettó vagyonod, költségvetésed, vésztartalékod és a fő teendőket.</t>
  </si>
  <si>
    <t>Itt nem kell adatot rögzítened. A grafikonok és KPI-k a többi lap kitöltése után automatikusan frissülnek.</t>
  </si>
  <si>
    <t>Gyors KPI-k</t>
  </si>
  <si>
    <t>Nettó vagyon (Eszköz – Kötelezettség)</t>
  </si>
  <si>
    <t>Havi megtakarítás (aktuális hónap)</t>
  </si>
  <si>
    <t>Megtakarítási ráta</t>
  </si>
  <si>
    <t>Vésztartalék teljesülés</t>
  </si>
  <si>
    <t>JTM arány</t>
  </si>
  <si>
    <t>Befektethető összeg/hó</t>
  </si>
  <si>
    <t>Sheet-ek gyors linkjei</t>
  </si>
  <si>
    <t>Nettó vagyon, eszközök, hitelek</t>
  </si>
  <si>
    <t>2026 havi tervezés inflációs pufferrel</t>
  </si>
  <si>
    <t>Havi tény adatok és eltérés</t>
  </si>
  <si>
    <t>Cél összeg és haladás</t>
  </si>
  <si>
    <t>Grafikonok</t>
  </si>
  <si>
    <t>Mutató</t>
  </si>
  <si>
    <t>Érték</t>
  </si>
  <si>
    <t>Összes eszköz</t>
  </si>
  <si>
    <t>Összes kötelezettség</t>
  </si>
  <si>
    <t>Nettó vagyon</t>
  </si>
  <si>
    <t>Hónap</t>
  </si>
  <si>
    <t>Megtakarítás (Ft)</t>
  </si>
  <si>
    <t>Jan</t>
  </si>
  <si>
    <t>Feb</t>
  </si>
  <si>
    <t>Már</t>
  </si>
  <si>
    <t>Ápr</t>
  </si>
  <si>
    <t>Máj</t>
  </si>
  <si>
    <t>Jún</t>
  </si>
  <si>
    <t>Júl</t>
  </si>
  <si>
    <t>Aug</t>
  </si>
  <si>
    <t>Sze</t>
  </si>
  <si>
    <t>Okt</t>
  </si>
  <si>
    <t>Nov</t>
  </si>
  <si>
    <t>Dec</t>
  </si>
  <si>
    <t>1. lépés – Pénzügyi leltár (Nettó vagyon)</t>
  </si>
  <si>
    <t>Töltsd ki az eszközeidet és kötelezettségeidet. A nettó vagyonod a kiindulópont.</t>
  </si>
  <si>
    <t>Írj be becsült, reális értékeket. Ingatlannál piaci értékkel számolj, nem érzelmi árral.</t>
  </si>
  <si>
    <t>Eszközök</t>
  </si>
  <si>
    <t>Tétel</t>
  </si>
  <si>
    <t>Kategória</t>
  </si>
  <si>
    <t>Likvid?</t>
  </si>
  <si>
    <t>Megjegyzés</t>
  </si>
  <si>
    <t>Kötelezettségek</t>
  </si>
  <si>
    <t>Tartozás</t>
  </si>
  <si>
    <t>THM/kamat</t>
  </si>
  <si>
    <t>Eredmény</t>
  </si>
  <si>
    <t>2. lépés – Költségvetés 2026 (Terv)</t>
  </si>
  <si>
    <t>Havi bontás. Add meg a bevételeket és kiadásokat. A puffer a Beállításokból jön.</t>
  </si>
  <si>
    <t>A terv az elvárt havi keret. Ha nullához közeli a megtakarítás, először a fix kiadásokat nézd át.</t>
  </si>
  <si>
    <t>Inflációs puffer:</t>
  </si>
  <si>
    <t>(Beállítások)</t>
  </si>
  <si>
    <t>Bevételek</t>
  </si>
  <si>
    <t>Éves összes</t>
  </si>
  <si>
    <t>Nettó fizetés</t>
  </si>
  <si>
    <t>Egyéb bevétel</t>
  </si>
  <si>
    <t>Összes bevétel</t>
  </si>
  <si>
    <t>Fix kiadások</t>
  </si>
  <si>
    <t>Lakhatás (bérlet/törlesztő)</t>
  </si>
  <si>
    <t>Rezsi</t>
  </si>
  <si>
    <t>Közlekedés</t>
  </si>
  <si>
    <t>Biztosítások</t>
  </si>
  <si>
    <t>Előfizetések</t>
  </si>
  <si>
    <t>Egyéb fix</t>
  </si>
  <si>
    <t>Összes fix kiadás</t>
  </si>
  <si>
    <t>Változó kiadások</t>
  </si>
  <si>
    <t>Élelmiszer</t>
  </si>
  <si>
    <t>Éttermek/kávé</t>
  </si>
  <si>
    <t>Szórakozás</t>
  </si>
  <si>
    <t>Egészség</t>
  </si>
  <si>
    <t>Ruházat</t>
  </si>
  <si>
    <t>Ajándékok</t>
  </si>
  <si>
    <t>Egyéb változó</t>
  </si>
  <si>
    <t>Összes változó kiadás</t>
  </si>
  <si>
    <t>Összegzés</t>
  </si>
  <si>
    <t>Összes kiadás</t>
  </si>
  <si>
    <t>Inflációs puffer (Ft)</t>
  </si>
  <si>
    <t>Összes kiadás pufferrel</t>
  </si>
  <si>
    <t>2. lépés – Költségvetés 2026 (Tény)</t>
  </si>
  <si>
    <t>A tényekhez ragaszkodj: ami nem mérhető, nem irányítható. Használj banki kivonatot/appot.</t>
  </si>
  <si>
    <t>3. lépés – Vésztartalék (3–6 hónap)</t>
  </si>
  <si>
    <t>A cél: minimum 3, inkább 6 havi megélhetési költség likvid formában.</t>
  </si>
  <si>
    <t>A vésztartalék legyen azonnal hozzáférhető (pl. látra szóló, rövid DKJ), ne kockázatos eszközben.</t>
  </si>
  <si>
    <t>Bemenetek</t>
  </si>
  <si>
    <t>Havi megélhetési költség (alap)</t>
  </si>
  <si>
    <t>Ideális: a fix + alapvető változó kiadások.</t>
  </si>
  <si>
    <t>Cél hónapok száma</t>
  </si>
  <si>
    <t>Beállításokból jön.</t>
  </si>
  <si>
    <t>Jelenlegi vésztartalék (Ft)</t>
  </si>
  <si>
    <t>Havi félretett összeg vésztartalékra</t>
  </si>
  <si>
    <t>Számítások</t>
  </si>
  <si>
    <t>Cél vésztartalék (Ft)</t>
  </si>
  <si>
    <t>Hiányzó összeg (Ft)</t>
  </si>
  <si>
    <t>Teljesülés</t>
  </si>
  <si>
    <t>Becsült hónapok a cél eléréséhez</t>
  </si>
  <si>
    <t>4. lépés – Adótervezés és kedvezmények</t>
  </si>
  <si>
    <t>Jelöld be, mire lehetsz jogosult, és hogy igénybe veszed-e.</t>
  </si>
  <si>
    <t>A checklist nem helyettesíti a könyvelőt/HR-t, de segít, hogy ne hagyj pénzt az asztalon.</t>
  </si>
  <si>
    <t>Kedvezmény lista</t>
  </si>
  <si>
    <t>Kedvezmény</t>
  </si>
  <si>
    <t>Jogosult?</t>
  </si>
  <si>
    <t>Igényled?</t>
  </si>
  <si>
    <t>Becsült havi nettó előny (Ft)</t>
  </si>
  <si>
    <t>Határidő</t>
  </si>
  <si>
    <t>Családi adókedvezmény</t>
  </si>
  <si>
    <t>Első házasok kedvezménye</t>
  </si>
  <si>
    <t>25 év alattiak kedvezménye</t>
  </si>
  <si>
    <t>30 év alatti anyák SZJA mentessége</t>
  </si>
  <si>
    <t>Személyi kedvezmény (betegség)</t>
  </si>
  <si>
    <t>Önkéntes nyugdíjpénztár adójóváírás</t>
  </si>
  <si>
    <t>Egészségpénztár adójóváírás</t>
  </si>
  <si>
    <t>Önsegélyező pénztár adójóváírás</t>
  </si>
  <si>
    <t>Babaváró / CSOK Plusz kapcsolódó kedvezmények</t>
  </si>
  <si>
    <t>Egyéb (írd be)</t>
  </si>
  <si>
    <t>Összes becsült előny (hó)</t>
  </si>
  <si>
    <t>5. lépés – Lakás és hitel (JTM)</t>
  </si>
  <si>
    <t>A JTM a havi törlesztők aránya a nettó jövedelemhez. Figyelmeztetés, ha túlléped a limitet.</t>
  </si>
  <si>
    <t>A cél a túlélhető törlesztő. Számolj stressz-szcenárióval (jövedelemcsökkenés, kamatemelkedés).</t>
  </si>
  <si>
    <t>Havi nettó jövedelem (Ft)</t>
  </si>
  <si>
    <t>Meglévő havi törlesztők (Ft)</t>
  </si>
  <si>
    <t>Ingatlan vételár (Ft)</t>
  </si>
  <si>
    <t>Önerő (Ft)</t>
  </si>
  <si>
    <t>Kamat (éves)</t>
  </si>
  <si>
    <t>Példa: 8% = 0,08</t>
  </si>
  <si>
    <t>Futamidő (év)</t>
  </si>
  <si>
    <t>Hitelösszeg (Ft)</t>
  </si>
  <si>
    <t>Becsült havi törlesztő (Ft)</t>
  </si>
  <si>
    <t>JTM limit (Beállítások)</t>
  </si>
  <si>
    <t>LTV (hitel/vételár)</t>
  </si>
  <si>
    <t>6. lépés – Befektetések (unalmas, diverzifikált)</t>
  </si>
  <si>
    <t>Allokáció és automatizálás. A kripto arányt limitáljuk a Beállítások szerint.</t>
  </si>
  <si>
    <t>Csak vésztartalék és rossz hitelek rendezése után. A diverzifikáció fontosabb, mint a „tuti tipp”.</t>
  </si>
  <si>
    <t>Befektethető összeg</t>
  </si>
  <si>
    <t>Havi befektethető összeg (Ft)</t>
  </si>
  <si>
    <t>(Megtakarítás sorból)</t>
  </si>
  <si>
    <t>Allokáció</t>
  </si>
  <si>
    <t>Eszközosztály</t>
  </si>
  <si>
    <t>Cél arány</t>
  </si>
  <si>
    <t>Havi összeg</t>
  </si>
  <si>
    <t>Stabil (állampapír / pénzpiac)</t>
  </si>
  <si>
    <t>Részvény ETF (széles piac)</t>
  </si>
  <si>
    <t>Egyéb</t>
  </si>
  <si>
    <t>Kripto (max 1–5%)</t>
  </si>
  <si>
    <t>Max arány: Beállítások!</t>
  </si>
  <si>
    <t>Összesen</t>
  </si>
  <si>
    <t>Automatizálás</t>
  </si>
  <si>
    <t>Automatikus átutalás beállítva?</t>
  </si>
  <si>
    <t>Utalás napja (hó)</t>
  </si>
  <si>
    <t>7. lépés – Akcióterv és folyamatos tanulás</t>
  </si>
  <si>
    <t>Csekklista a 7 lépéshez + heti tanulás tracker.</t>
  </si>
  <si>
    <t>A checklist legyen heti rutin. Kis lépések, de következetesen: ez adja az áttörést.</t>
  </si>
  <si>
    <t>Személyes akcióterv (csekklista)</t>
  </si>
  <si>
    <t>Teendő</t>
  </si>
  <si>
    <t>Kezdés</t>
  </si>
  <si>
    <t>Státusz</t>
  </si>
  <si>
    <t>1) Pénzügyi leltár elkészítése (eszközök + hitelek)</t>
  </si>
  <si>
    <t>2) Költségvetés terv kitöltése 2026-ra (pufferrel)</t>
  </si>
  <si>
    <t>2) Tény kiadások követése havonta (szokás kialakítása)</t>
  </si>
  <si>
    <t>3) Vésztartalék cél beállítása és első utalás</t>
  </si>
  <si>
    <t>4) Bérpapír ellenőrzése, kedvezmények beállítása</t>
  </si>
  <si>
    <t>5) Lakás/hitel számolás (JTM, törlesztő, önerő)</t>
  </si>
  <si>
    <t>6) Befektetési allokáció beállítása (unalmas stratégia)</t>
  </si>
  <si>
    <t>6) Automatikus átutalás beállítása fizetésnapra</t>
  </si>
  <si>
    <t>7) Heti 1 pénzügyi cikk vagy fejezet elolvasása</t>
  </si>
  <si>
    <t>Heti tanulás tracker (52 hét)</t>
  </si>
  <si>
    <t>Hét</t>
  </si>
  <si>
    <t>Dátum</t>
  </si>
  <si>
    <t>Mit tanultál? (cikk/könyv)</t>
  </si>
  <si>
    <t>Időtartam (perc)</t>
  </si>
  <si>
    <t>Eszköz kategóriák</t>
  </si>
  <si>
    <t>Kötelezettség kategóriák</t>
  </si>
  <si>
    <t>Státusz opciók</t>
  </si>
  <si>
    <t>Bankszámla</t>
  </si>
  <si>
    <t>Lakáshitel</t>
  </si>
  <si>
    <t>Tervezett</t>
  </si>
  <si>
    <t>Készpénz</t>
  </si>
  <si>
    <t>Személyi kölcsön</t>
  </si>
  <si>
    <t>Folyamatban</t>
  </si>
  <si>
    <t>Állampapír</t>
  </si>
  <si>
    <t>Hitelkártya</t>
  </si>
  <si>
    <t>Kész</t>
  </si>
  <si>
    <t>ETF/Részvény</t>
  </si>
  <si>
    <t>Diákhitel</t>
  </si>
  <si>
    <t>Elakadt</t>
  </si>
  <si>
    <t>Befektetési alap</t>
  </si>
  <si>
    <t>Autó/lízing</t>
  </si>
  <si>
    <t>Nyugdíj-megtakarítás</t>
  </si>
  <si>
    <t>Áruhitel</t>
  </si>
  <si>
    <t>Ingatlan</t>
  </si>
  <si>
    <t>Vállalkozás</t>
  </si>
  <si>
    <t>https://berkalkulator.com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</si>
</sst>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\ &quot;Ft&quot;"/>
    <numFmt numFmtId="166" formatCode="yyyy\-mm\-dd"/>
  </numFmts>
  <fonts count="11" x14ac:knownFonts="1">
    <font>
      <sz val="11"/>
      <color theme="1"/>
      <name val="Calibri"/>
      <family val="2"/>
      <scheme val="minor"/>
    </font>
    <font>
      <b/>
      <sz val="16"/>
      <color rgb="FF1F2937"/>
      <name val="Calibri"/>
    </font>
    <font>
      <b/>
      <sz val="12"/>
      <color rgb="FFFFFFFF"/>
      <name val="Calibri"/>
    </font>
    <font>
      <b/>
      <sz val="11"/>
      <color rgb="FF000000"/>
      <name val="Calibri"/>
    </font>
    <font>
      <sz val="11"/>
      <color rgb="FF0000FF"/>
      <name val="Calibri"/>
    </font>
    <font>
      <sz val="11"/>
      <color rgb="FF008000"/>
      <name val="Calibri"/>
    </font>
    <font>
      <b/>
      <sz val="11"/>
      <color rgb="FF1D4ED8"/>
      <name val="Calibri"/>
    </font>
    <font>
      <b/>
      <sz val="11"/>
      <color rgb="FFFFFFFF"/>
      <name val="Calibri"/>
    </font>
    <font>
      <b/>
      <sz val="12"/>
      <color rgb="FF111827"/>
      <name val="Calibri"/>
    </font>
    <font>
      <b/>
      <sz val="10"/>
      <color rgb="FF1D4ED8"/>
      <name val="Calibri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3F4F6"/>
      </patternFill>
    </fill>
    <fill>
      <patternFill patternType="solid">
        <fgColor rgb="FF111827"/>
      </patternFill>
    </fill>
    <fill>
      <patternFill patternType="solid">
        <fgColor rgb="FFFFFDE7"/>
      </patternFill>
    </fill>
    <fill>
      <patternFill patternType="solid">
        <fgColor rgb="FFDBEAFE"/>
      </patternFill>
    </fill>
    <fill>
      <patternFill patternType="solid">
        <fgColor rgb="FFFEF3C7"/>
      </patternFill>
    </fill>
    <fill>
      <patternFill patternType="solid">
        <fgColor rgb="FF374151"/>
      </patternFill>
    </fill>
  </fills>
  <borders count="4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0">
    <xf numFmtId="0" fontId="0" fillId="0" borderId="0" xfId="0"/>
    <xf numFmtId="0" fontId="9" fillId="0" borderId="0" xfId="0" applyFont="1" applyAlignment="1">
      <alignment horizontal="right" vertical="center" wrapText="1"/>
    </xf>
    <xf numFmtId="0" fontId="1" fillId="0" borderId="0" xfId="0" applyFont="1"/>
    <xf numFmtId="0" fontId="0" fillId="2" borderId="0" xfId="0" applyFill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" fontId="4" fillId="4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5" fontId="0" fillId="5" borderId="1" xfId="0" applyNumberFormat="1" applyFill="1" applyBorder="1" applyAlignment="1">
      <alignment horizontal="right" vertical="center" wrapText="1"/>
    </xf>
    <xf numFmtId="164" fontId="0" fillId="5" borderId="1" xfId="0" applyNumberFormat="1" applyFill="1" applyBorder="1" applyAlignment="1">
      <alignment horizontal="right" vertical="center" wrapText="1"/>
    </xf>
    <xf numFmtId="164" fontId="5" fillId="5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65" fontId="4" fillId="4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165" fontId="8" fillId="5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/>
    <xf numFmtId="164" fontId="5" fillId="0" borderId="1" xfId="0" applyNumberFormat="1" applyFont="1" applyBorder="1" applyAlignment="1">
      <alignment horizontal="right" vertical="center" wrapText="1"/>
    </xf>
    <xf numFmtId="0" fontId="0" fillId="2" borderId="1" xfId="0" applyFill="1" applyBorder="1"/>
    <xf numFmtId="0" fontId="0" fillId="0" borderId="1" xfId="0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1" fontId="0" fillId="5" borderId="1" xfId="0" applyNumberFormat="1" applyFill="1" applyBorder="1" applyAlignment="1">
      <alignment horizontal="right" vertical="center" wrapText="1"/>
    </xf>
    <xf numFmtId="165" fontId="5" fillId="5" borderId="1" xfId="0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3" fillId="5" borderId="1" xfId="0" applyFont="1" applyFill="1" applyBorder="1"/>
    <xf numFmtId="164" fontId="3" fillId="5" borderId="1" xfId="0" applyNumberFormat="1" applyFont="1" applyFill="1" applyBorder="1"/>
    <xf numFmtId="165" fontId="3" fillId="5" borderId="1" xfId="0" applyNumberFormat="1" applyFont="1" applyFill="1" applyBorder="1"/>
    <xf numFmtId="0" fontId="0" fillId="5" borderId="1" xfId="0" applyFill="1" applyBorder="1"/>
    <xf numFmtId="166" fontId="4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2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1" fillId="0" borderId="0" xfId="0" applyFont="1"/>
    <xf numFmtId="0" fontId="7" fillId="7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0" fillId="0" borderId="0" xfId="1"/>
  </cellXfs>
  <cellStyles count="2">
    <cellStyle name="Hyperlink" xfId="1" builtinId="8"/>
    <cellStyle name="Normal" xfId="0" builtinId="0"/>
  </cellStyles>
  <dxfs count="11">
    <dxf>
      <fill>
        <patternFill>
          <bgColor rgb="FFFEE2E2"/>
        </patternFill>
      </fill>
    </dxf>
    <dxf>
      <font>
        <b/>
        <color rgb="FFB45309"/>
      </font>
      <fill>
        <patternFill>
          <bgColor rgb="FFFEF3C7"/>
        </patternFill>
      </fill>
    </dxf>
    <dxf>
      <font>
        <b/>
        <color rgb="FF9B1C1C"/>
      </font>
      <fill>
        <patternFill>
          <bgColor rgb="FFFEE2E2"/>
        </patternFill>
      </fill>
    </dxf>
    <dxf>
      <font>
        <b/>
        <color rgb="FF9B1C1C"/>
      </font>
      <fill>
        <patternFill>
          <bgColor rgb="FFFEE2E2"/>
        </patternFill>
      </fill>
    </dxf>
    <dxf>
      <fill>
        <patternFill>
          <bgColor rgb="FFFEE2E2"/>
        </patternFill>
      </fill>
    </dxf>
    <dxf>
      <font>
        <b/>
        <color rgb="FFB45309"/>
      </font>
    </dxf>
    <dxf>
      <font>
        <color rgb="FFB45309"/>
      </font>
    </dxf>
    <dxf>
      <font>
        <b/>
        <color rgb="FF9B1C1C"/>
      </font>
    </dxf>
    <dxf>
      <font>
        <color rgb="FFB45309"/>
      </font>
    </dxf>
    <dxf>
      <font>
        <b/>
        <color rgb="FF9B1C1C"/>
      </font>
    </dxf>
    <dxf>
      <font>
        <b/>
        <color rgb="FF9B1C1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r>
              <a:rPr lang="hu-HU"/>
              <a:t>Eszközök, kötelezettség, nettó vagyon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Dashboard!$C$20</c:f>
              <c:strCache>
                <c:ptCount val="1"/>
                <c:pt idx="0">
                  <c:v>Érték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anchor="ctr" anchorCtr="1"/>
              <a:lstStyle/>
              <a:p>
                <a:pPr>
                  <a:defRPr/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Dashboard!$B$21:$B$23</c:f>
              <c:strCache>
                <c:ptCount val="3"/>
                <c:pt idx="0">
                  <c:v>Összes eszköz</c:v>
                </c:pt>
                <c:pt idx="1">
                  <c:v>Összes kötelezettség</c:v>
                </c:pt>
                <c:pt idx="2">
                  <c:v>Nettó vagyon</c:v>
                </c:pt>
              </c:strCache>
            </c:strRef>
          </c:cat>
          <c:val>
            <c:numRef>
              <c:f>Dashboard!$C$21:$C$23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0-484A-8391-36FFB31CDC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449405091969153"/>
          <c:y val="9.1134298369788549E-2"/>
          <c:w val="0.2713610798650169"/>
          <c:h val="0.14044978407363676"/>
        </c:manualLayout>
      </c:layout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r>
              <a:rPr lang="hu-HU"/>
              <a:t>Havi megtakarítás (Tény)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Dashboard!$C$25</c:f>
              <c:strCache>
                <c:ptCount val="1"/>
                <c:pt idx="0">
                  <c:v>Megtakarítás (Ft)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Dashboard!$B$26:$B$37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Már</c:v>
                </c:pt>
                <c:pt idx="3">
                  <c:v>Ápr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</c:v>
                </c:pt>
                <c:pt idx="8">
                  <c:v>Sze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Dashboard!$C$26:$C$37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0-46C4-8BAC-445143B96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371474</xdr:colOff>
      <xdr:row>25</xdr:row>
      <xdr:rowOff>133349</xdr:rowOff>
    </xdr:from>
    <xdr:to>
      <xdr:col>12</xdr:col>
      <xdr:colOff>266699</xdr:colOff>
      <xdr:row>51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371474</xdr:colOff>
      <xdr:row>25</xdr:row>
      <xdr:rowOff>123824</xdr:rowOff>
    </xdr:from>
    <xdr:to>
      <xdr:col>6</xdr:col>
      <xdr:colOff>19049</xdr:colOff>
      <xdr:row>51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erkalkulator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5"/>
  <sheetViews>
    <sheetView tabSelected="1" workbookViewId="0"/>
  </sheetViews>
  <sheetFormatPr defaultRowHeight="15" x14ac:dyDescent="0.25"/>
  <cols>
    <col min="2" max="2" width="95" customWidth="1"/>
    <col min="8" max="8" width="18" customWidth="1"/>
  </cols>
  <sheetData>
    <row r="1" spans="2:8" x14ac:dyDescent="0.25">
      <c r="H1" t="str">
        <f>HYPERLINK("#'Dashboard'!A1","↩ Dashboard")</f>
        <v>↩ Dashboard</v>
      </c>
    </row>
    <row r="2" spans="2:8" ht="26.1" customHeight="1" x14ac:dyDescent="0.35">
      <c r="B2" s="2" t="s">
        <v>0</v>
      </c>
    </row>
    <row r="3" spans="2:8" ht="32.1" customHeight="1" x14ac:dyDescent="0.25">
      <c r="B3" s="3" t="s">
        <v>1</v>
      </c>
    </row>
    <row r="4" spans="2:8" ht="32.1" customHeight="1" x14ac:dyDescent="0.25">
      <c r="B4" s="3" t="s">
        <v>2</v>
      </c>
    </row>
    <row r="6" spans="2:8" ht="15.75" x14ac:dyDescent="0.25">
      <c r="B6" s="4" t="s">
        <v>3</v>
      </c>
    </row>
    <row r="7" spans="2:8" ht="30" x14ac:dyDescent="0.25">
      <c r="B7" s="3" t="s">
        <v>4</v>
      </c>
    </row>
    <row r="8" spans="2:8" ht="30" x14ac:dyDescent="0.25">
      <c r="B8" s="3" t="s">
        <v>5</v>
      </c>
    </row>
    <row r="9" spans="2:8" x14ac:dyDescent="0.25">
      <c r="B9" s="3" t="s">
        <v>6</v>
      </c>
    </row>
    <row r="10" spans="2:8" x14ac:dyDescent="0.25">
      <c r="B10" s="3" t="s">
        <v>7</v>
      </c>
    </row>
    <row r="11" spans="2:8" x14ac:dyDescent="0.25">
      <c r="B11" s="3" t="s">
        <v>8</v>
      </c>
    </row>
    <row r="13" spans="2:8" ht="15.75" x14ac:dyDescent="0.25">
      <c r="B13" s="4" t="s">
        <v>9</v>
      </c>
    </row>
    <row r="14" spans="2:8" x14ac:dyDescent="0.25">
      <c r="B14" s="3" t="str">
        <f>HYPERLINK("#'Beállítások'!A1","Beállítások")</f>
        <v>Beállítások</v>
      </c>
    </row>
    <row r="15" spans="2:8" x14ac:dyDescent="0.25">
      <c r="B15" s="3" t="str">
        <f>HYPERLINK("#'Dashboard'!A1","Dashboard (csak olvasás)")</f>
        <v>Dashboard (csak olvasás)</v>
      </c>
    </row>
    <row r="16" spans="2:8" x14ac:dyDescent="0.25">
      <c r="B16" s="3" t="str">
        <f>HYPERLINK("#'1. Pénzügyi leltár'!A1","1. Pénzügyi leltár")</f>
        <v>1. Pénzügyi leltár</v>
      </c>
    </row>
    <row r="17" spans="2:2" x14ac:dyDescent="0.25">
      <c r="B17" s="3" t="str">
        <f>HYPERLINK("#'2. Költségvetés (Terv)'!A1","2. Költségvetés (Terv)")</f>
        <v>2. Költségvetés (Terv)</v>
      </c>
    </row>
    <row r="18" spans="2:2" x14ac:dyDescent="0.25">
      <c r="B18" s="3" t="str">
        <f>HYPERLINK("#'2. Költségvetés (Tény)'!A1","2. Költségvetés (Tény)")</f>
        <v>2. Költségvetés (Tény)</v>
      </c>
    </row>
    <row r="19" spans="2:2" x14ac:dyDescent="0.25">
      <c r="B19" s="3" t="str">
        <f>HYPERLINK("#'3. Vésztartalék'!A1","3. Vésztartalék")</f>
        <v>3. Vésztartalék</v>
      </c>
    </row>
    <row r="20" spans="2:2" x14ac:dyDescent="0.25">
      <c r="B20" s="3" t="str">
        <f>HYPERLINK("#'4. Adótervezés'!A1","4. Adótervezés")</f>
        <v>4. Adótervezés</v>
      </c>
    </row>
    <row r="21" spans="2:2" x14ac:dyDescent="0.25">
      <c r="B21" s="3" t="str">
        <f>HYPERLINK("#'5. Lakás &amp; hitel'!A1","5. Lakás &amp; hitel")</f>
        <v>5. Lakás &amp; hitel</v>
      </c>
    </row>
    <row r="22" spans="2:2" x14ac:dyDescent="0.25">
      <c r="B22" s="3" t="str">
        <f>HYPERLINK("#'6. Befektetések'!A1","6. Befektetések")</f>
        <v>6. Befektetések</v>
      </c>
    </row>
    <row r="23" spans="2:2" x14ac:dyDescent="0.25">
      <c r="B23" s="3" t="str">
        <f>HYPERLINK("#'7. Akciók &amp; tanulás'!A1","7. Akciók &amp; tanulás")</f>
        <v>7. Akciók &amp; tanulás</v>
      </c>
    </row>
    <row r="25" spans="2:2" x14ac:dyDescent="0.25">
      <c r="B25" s="49" t="s">
        <v>213</v>
      </c>
    </row>
  </sheetData>
  <sheetProtection sheet="1" objects="1" scenarios="1"/>
  <hyperlinks>
    <hyperlink ref="B25" r:id="rId1" xr:uid="{238E3483-CA12-4C3D-BD6A-8744BB4D57C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19"/>
  <sheetViews>
    <sheetView showGridLines="0" workbookViewId="0">
      <selection activeCell="E1" sqref="E1"/>
    </sheetView>
  </sheetViews>
  <sheetFormatPr defaultRowHeight="15" x14ac:dyDescent="0.25"/>
  <cols>
    <col min="1" max="1" width="2" customWidth="1"/>
    <col min="2" max="2" width="34" customWidth="1"/>
    <col min="3" max="3" width="22" customWidth="1"/>
    <col min="4" max="4" width="20" customWidth="1"/>
    <col min="5" max="5" width="45" customWidth="1"/>
  </cols>
  <sheetData>
    <row r="1" spans="2:8" ht="38.25" x14ac:dyDescent="0.25">
      <c r="H1" s="1" t="str">
        <f>HYPERLINK("#'Dashboard'!A1","↩ Dashboard")</f>
        <v>↩ Dashboard</v>
      </c>
    </row>
    <row r="2" spans="2:8" ht="21" x14ac:dyDescent="0.35">
      <c r="B2" s="46" t="s">
        <v>152</v>
      </c>
      <c r="C2" s="40"/>
      <c r="D2" s="40"/>
      <c r="E2" s="40"/>
    </row>
    <row r="3" spans="2:8" x14ac:dyDescent="0.25">
      <c r="B3" s="39" t="s">
        <v>153</v>
      </c>
      <c r="C3" s="40"/>
      <c r="D3" s="40"/>
      <c r="E3" s="40"/>
    </row>
    <row r="4" spans="2:8" ht="45" x14ac:dyDescent="0.25">
      <c r="B4" s="3" t="s">
        <v>154</v>
      </c>
    </row>
    <row r="5" spans="2:8" x14ac:dyDescent="0.25">
      <c r="B5" s="41" t="s">
        <v>155</v>
      </c>
      <c r="C5" s="42"/>
      <c r="D5" s="42"/>
      <c r="E5" s="43"/>
    </row>
    <row r="6" spans="2:8" x14ac:dyDescent="0.25">
      <c r="B6" s="5" t="s">
        <v>156</v>
      </c>
      <c r="C6" s="31">
        <f>MAX(0,IF('2. Költségvetés (Tény)'!C9&gt;0,'2. Költségvetés (Tény)'!C35,'2. Költségvetés (Terv)'!C35))</f>
        <v>0</v>
      </c>
      <c r="D6" s="48" t="s">
        <v>157</v>
      </c>
      <c r="E6" s="43"/>
    </row>
    <row r="8" spans="2:8" x14ac:dyDescent="0.25">
      <c r="B8" s="41" t="s">
        <v>158</v>
      </c>
      <c r="C8" s="42"/>
      <c r="D8" s="42"/>
      <c r="E8" s="43"/>
    </row>
    <row r="9" spans="2:8" x14ac:dyDescent="0.25">
      <c r="B9" s="13" t="s">
        <v>159</v>
      </c>
      <c r="C9" s="13" t="s">
        <v>160</v>
      </c>
      <c r="D9" s="13" t="s">
        <v>161</v>
      </c>
      <c r="E9" s="13" t="s">
        <v>65</v>
      </c>
    </row>
    <row r="10" spans="2:8" x14ac:dyDescent="0.25">
      <c r="B10" s="24" t="s">
        <v>162</v>
      </c>
      <c r="C10" s="8">
        <v>0.4</v>
      </c>
      <c r="D10" s="32">
        <f>IF($C10="",0,$C10*$C$6)</f>
        <v>0</v>
      </c>
      <c r="E10" s="7"/>
    </row>
    <row r="11" spans="2:8" x14ac:dyDescent="0.25">
      <c r="B11" s="24" t="s">
        <v>163</v>
      </c>
      <c r="C11" s="8">
        <v>0.55000000000000004</v>
      </c>
      <c r="D11" s="32">
        <f>IF($C11="",0,$C11*$C$6)</f>
        <v>0</v>
      </c>
      <c r="E11" s="7"/>
    </row>
    <row r="12" spans="2:8" x14ac:dyDescent="0.25">
      <c r="B12" s="24" t="s">
        <v>164</v>
      </c>
      <c r="C12" s="8">
        <v>0.05</v>
      </c>
      <c r="D12" s="32">
        <f>IF($C12="",0,$C12*$C$6)</f>
        <v>0</v>
      </c>
      <c r="E12" s="7"/>
    </row>
    <row r="13" spans="2:8" x14ac:dyDescent="0.25">
      <c r="B13" s="24" t="s">
        <v>165</v>
      </c>
      <c r="C13" s="8">
        <v>0</v>
      </c>
      <c r="D13" s="32">
        <f>IF($C13="",0,$C13*$C$6)</f>
        <v>0</v>
      </c>
      <c r="E13" s="7" t="s">
        <v>166</v>
      </c>
    </row>
    <row r="14" spans="2:8" x14ac:dyDescent="0.25">
      <c r="B14" s="33" t="s">
        <v>167</v>
      </c>
      <c r="C14" s="34">
        <f>SUM(C10:C13)</f>
        <v>1</v>
      </c>
      <c r="D14" s="35">
        <f>SUM(D10:D13)</f>
        <v>0</v>
      </c>
      <c r="E14" s="36"/>
    </row>
    <row r="16" spans="2:8" x14ac:dyDescent="0.25">
      <c r="B16" s="41" t="s">
        <v>168</v>
      </c>
      <c r="C16" s="42"/>
      <c r="D16" s="42"/>
      <c r="E16" s="43"/>
    </row>
    <row r="17" spans="2:5" x14ac:dyDescent="0.25">
      <c r="B17" s="5" t="s">
        <v>169</v>
      </c>
      <c r="C17" s="14"/>
      <c r="D17" s="48"/>
      <c r="E17" s="43"/>
    </row>
    <row r="18" spans="2:5" x14ac:dyDescent="0.25">
      <c r="B18" s="5" t="s">
        <v>170</v>
      </c>
      <c r="C18" s="14"/>
      <c r="D18" s="48"/>
      <c r="E18" s="43"/>
    </row>
    <row r="19" spans="2:5" x14ac:dyDescent="0.25">
      <c r="B19" s="5" t="s">
        <v>65</v>
      </c>
      <c r="C19" s="14"/>
      <c r="D19" s="48"/>
      <c r="E19" s="43"/>
    </row>
  </sheetData>
  <mergeCells count="9">
    <mergeCell ref="B2:E2"/>
    <mergeCell ref="D17:E17"/>
    <mergeCell ref="D6:E6"/>
    <mergeCell ref="B8:E8"/>
    <mergeCell ref="D19:E19"/>
    <mergeCell ref="B16:E16"/>
    <mergeCell ref="B3:E3"/>
    <mergeCell ref="B5:E5"/>
    <mergeCell ref="D18:E18"/>
  </mergeCells>
  <conditionalFormatting sqref="C14">
    <cfRule type="cellIs" dxfId="1" priority="1" operator="notEqual">
      <formula>1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0000000-000E-0000-0900-000002000000}">
            <xm:f>C13&gt;Beállítások!C10</xm:f>
            <x14:dxf>
              <font>
                <b/>
                <color rgb="FF9B1C1C"/>
              </font>
              <fill>
                <patternFill>
                  <bgColor rgb="FFFEE2E2"/>
                </patternFill>
              </fill>
            </x14:dxf>
          </x14:cfRule>
          <xm:sqref>C13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H71"/>
  <sheetViews>
    <sheetView showGridLines="0" workbookViewId="0">
      <selection activeCell="B1" sqref="B1"/>
    </sheetView>
  </sheetViews>
  <sheetFormatPr defaultRowHeight="15" x14ac:dyDescent="0.25"/>
  <cols>
    <col min="1" max="1" width="2" customWidth="1"/>
    <col min="2" max="2" width="38" customWidth="1"/>
    <col min="3" max="4" width="14" customWidth="1"/>
    <col min="5" max="5" width="16" customWidth="1"/>
    <col min="6" max="6" width="45" customWidth="1"/>
  </cols>
  <sheetData>
    <row r="1" spans="2:8" ht="38.25" x14ac:dyDescent="0.25">
      <c r="H1" s="1" t="str">
        <f>HYPERLINK("#'Dashboard'!A1","↩ Dashboard")</f>
        <v>↩ Dashboard</v>
      </c>
    </row>
    <row r="2" spans="2:8" ht="21" x14ac:dyDescent="0.35">
      <c r="B2" s="46" t="s">
        <v>171</v>
      </c>
      <c r="C2" s="40"/>
      <c r="D2" s="40"/>
      <c r="E2" s="40"/>
      <c r="F2" s="40"/>
    </row>
    <row r="3" spans="2:8" x14ac:dyDescent="0.25">
      <c r="B3" s="39" t="s">
        <v>172</v>
      </c>
      <c r="C3" s="40"/>
      <c r="D3" s="40"/>
      <c r="E3" s="40"/>
      <c r="F3" s="40"/>
    </row>
    <row r="4" spans="2:8" ht="45" x14ac:dyDescent="0.25">
      <c r="B4" s="3" t="s">
        <v>173</v>
      </c>
    </row>
    <row r="5" spans="2:8" x14ac:dyDescent="0.25">
      <c r="B5" s="41" t="s">
        <v>174</v>
      </c>
      <c r="C5" s="42"/>
      <c r="D5" s="42"/>
      <c r="E5" s="42"/>
      <c r="F5" s="43"/>
    </row>
    <row r="6" spans="2:8" x14ac:dyDescent="0.25">
      <c r="B6" s="13" t="s">
        <v>175</v>
      </c>
      <c r="C6" s="13" t="s">
        <v>176</v>
      </c>
      <c r="D6" s="13" t="s">
        <v>126</v>
      </c>
      <c r="E6" s="13" t="s">
        <v>177</v>
      </c>
      <c r="F6" s="13" t="s">
        <v>65</v>
      </c>
    </row>
    <row r="7" spans="2:8" ht="30" x14ac:dyDescent="0.25">
      <c r="B7" s="24" t="s">
        <v>178</v>
      </c>
      <c r="C7" s="37"/>
      <c r="D7" s="37"/>
      <c r="E7" s="16"/>
      <c r="F7" s="14"/>
    </row>
    <row r="8" spans="2:8" ht="30" x14ac:dyDescent="0.25">
      <c r="B8" s="24" t="s">
        <v>179</v>
      </c>
      <c r="C8" s="37"/>
      <c r="D8" s="37"/>
      <c r="E8" s="16"/>
      <c r="F8" s="14"/>
    </row>
    <row r="9" spans="2:8" ht="30" x14ac:dyDescent="0.25">
      <c r="B9" s="24" t="s">
        <v>180</v>
      </c>
      <c r="C9" s="37"/>
      <c r="D9" s="37"/>
      <c r="E9" s="16"/>
      <c r="F9" s="14"/>
    </row>
    <row r="10" spans="2:8" ht="30" x14ac:dyDescent="0.25">
      <c r="B10" s="24" t="s">
        <v>181</v>
      </c>
      <c r="C10" s="37"/>
      <c r="D10" s="37"/>
      <c r="E10" s="16"/>
      <c r="F10" s="14"/>
    </row>
    <row r="11" spans="2:8" ht="30" x14ac:dyDescent="0.25">
      <c r="B11" s="24" t="s">
        <v>182</v>
      </c>
      <c r="C11" s="37"/>
      <c r="D11" s="37"/>
      <c r="E11" s="16"/>
      <c r="F11" s="14"/>
    </row>
    <row r="12" spans="2:8" ht="30" x14ac:dyDescent="0.25">
      <c r="B12" s="24" t="s">
        <v>183</v>
      </c>
      <c r="C12" s="37"/>
      <c r="D12" s="37"/>
      <c r="E12" s="16"/>
      <c r="F12" s="14"/>
    </row>
    <row r="13" spans="2:8" ht="30" x14ac:dyDescent="0.25">
      <c r="B13" s="24" t="s">
        <v>184</v>
      </c>
      <c r="C13" s="37"/>
      <c r="D13" s="37"/>
      <c r="E13" s="16"/>
      <c r="F13" s="14"/>
    </row>
    <row r="14" spans="2:8" ht="30" x14ac:dyDescent="0.25">
      <c r="B14" s="24" t="s">
        <v>185</v>
      </c>
      <c r="C14" s="37"/>
      <c r="D14" s="37"/>
      <c r="E14" s="16"/>
      <c r="F14" s="14"/>
    </row>
    <row r="15" spans="2:8" ht="30" x14ac:dyDescent="0.25">
      <c r="B15" s="24" t="s">
        <v>186</v>
      </c>
      <c r="C15" s="37"/>
      <c r="D15" s="37"/>
      <c r="E15" s="16"/>
      <c r="F15" s="14"/>
    </row>
    <row r="18" spans="2:6" x14ac:dyDescent="0.25">
      <c r="B18" s="41" t="s">
        <v>187</v>
      </c>
      <c r="C18" s="42"/>
      <c r="D18" s="42"/>
      <c r="E18" s="42"/>
      <c r="F18" s="43"/>
    </row>
    <row r="19" spans="2:6" ht="30" x14ac:dyDescent="0.25">
      <c r="B19" s="13" t="s">
        <v>188</v>
      </c>
      <c r="C19" s="13" t="s">
        <v>189</v>
      </c>
      <c r="D19" s="13" t="s">
        <v>190</v>
      </c>
      <c r="E19" s="13" t="s">
        <v>191</v>
      </c>
      <c r="F19" s="13" t="s">
        <v>65</v>
      </c>
    </row>
    <row r="20" spans="2:6" x14ac:dyDescent="0.25">
      <c r="B20" s="38">
        <v>1</v>
      </c>
      <c r="C20" s="37"/>
      <c r="D20" s="14"/>
      <c r="E20" s="16"/>
      <c r="F20" s="14"/>
    </row>
    <row r="21" spans="2:6" x14ac:dyDescent="0.25">
      <c r="B21" s="38">
        <v>2</v>
      </c>
      <c r="C21" s="37"/>
      <c r="D21" s="14"/>
      <c r="E21" s="16"/>
      <c r="F21" s="14"/>
    </row>
    <row r="22" spans="2:6" x14ac:dyDescent="0.25">
      <c r="B22" s="38">
        <v>3</v>
      </c>
      <c r="C22" s="37"/>
      <c r="D22" s="14"/>
      <c r="E22" s="16"/>
      <c r="F22" s="14"/>
    </row>
    <row r="23" spans="2:6" x14ac:dyDescent="0.25">
      <c r="B23" s="38">
        <v>4</v>
      </c>
      <c r="C23" s="37"/>
      <c r="D23" s="14"/>
      <c r="E23" s="16"/>
      <c r="F23" s="14"/>
    </row>
    <row r="24" spans="2:6" x14ac:dyDescent="0.25">
      <c r="B24" s="38">
        <v>5</v>
      </c>
      <c r="C24" s="37"/>
      <c r="D24" s="14"/>
      <c r="E24" s="16"/>
      <c r="F24" s="14"/>
    </row>
    <row r="25" spans="2:6" x14ac:dyDescent="0.25">
      <c r="B25" s="38">
        <v>6</v>
      </c>
      <c r="C25" s="37"/>
      <c r="D25" s="14"/>
      <c r="E25" s="16"/>
      <c r="F25" s="14"/>
    </row>
    <row r="26" spans="2:6" x14ac:dyDescent="0.25">
      <c r="B26" s="38">
        <v>7</v>
      </c>
      <c r="C26" s="37"/>
      <c r="D26" s="14"/>
      <c r="E26" s="16"/>
      <c r="F26" s="14"/>
    </row>
    <row r="27" spans="2:6" x14ac:dyDescent="0.25">
      <c r="B27" s="38">
        <v>8</v>
      </c>
      <c r="C27" s="37"/>
      <c r="D27" s="14"/>
      <c r="E27" s="16"/>
      <c r="F27" s="14"/>
    </row>
    <row r="28" spans="2:6" x14ac:dyDescent="0.25">
      <c r="B28" s="38">
        <v>9</v>
      </c>
      <c r="C28" s="37"/>
      <c r="D28" s="14"/>
      <c r="E28" s="16"/>
      <c r="F28" s="14"/>
    </row>
    <row r="29" spans="2:6" x14ac:dyDescent="0.25">
      <c r="B29" s="38">
        <v>10</v>
      </c>
      <c r="C29" s="37"/>
      <c r="D29" s="14"/>
      <c r="E29" s="16"/>
      <c r="F29" s="14"/>
    </row>
    <row r="30" spans="2:6" x14ac:dyDescent="0.25">
      <c r="B30" s="38">
        <v>11</v>
      </c>
      <c r="C30" s="37"/>
      <c r="D30" s="14"/>
      <c r="E30" s="16"/>
      <c r="F30" s="14"/>
    </row>
    <row r="31" spans="2:6" x14ac:dyDescent="0.25">
      <c r="B31" s="38">
        <v>12</v>
      </c>
      <c r="C31" s="37"/>
      <c r="D31" s="14"/>
      <c r="E31" s="16"/>
      <c r="F31" s="14"/>
    </row>
    <row r="32" spans="2:6" x14ac:dyDescent="0.25">
      <c r="B32" s="38">
        <v>13</v>
      </c>
      <c r="C32" s="37"/>
      <c r="D32" s="14"/>
      <c r="E32" s="16"/>
      <c r="F32" s="14"/>
    </row>
    <row r="33" spans="2:6" x14ac:dyDescent="0.25">
      <c r="B33" s="38">
        <v>14</v>
      </c>
      <c r="C33" s="37"/>
      <c r="D33" s="14"/>
      <c r="E33" s="16"/>
      <c r="F33" s="14"/>
    </row>
    <row r="34" spans="2:6" x14ac:dyDescent="0.25">
      <c r="B34" s="38">
        <v>15</v>
      </c>
      <c r="C34" s="37"/>
      <c r="D34" s="14"/>
      <c r="E34" s="16"/>
      <c r="F34" s="14"/>
    </row>
    <row r="35" spans="2:6" x14ac:dyDescent="0.25">
      <c r="B35" s="38">
        <v>16</v>
      </c>
      <c r="C35" s="37"/>
      <c r="D35" s="14"/>
      <c r="E35" s="16"/>
      <c r="F35" s="14"/>
    </row>
    <row r="36" spans="2:6" x14ac:dyDescent="0.25">
      <c r="B36" s="38">
        <v>17</v>
      </c>
      <c r="C36" s="37"/>
      <c r="D36" s="14"/>
      <c r="E36" s="16"/>
      <c r="F36" s="14"/>
    </row>
    <row r="37" spans="2:6" x14ac:dyDescent="0.25">
      <c r="B37" s="38">
        <v>18</v>
      </c>
      <c r="C37" s="37"/>
      <c r="D37" s="14"/>
      <c r="E37" s="16"/>
      <c r="F37" s="14"/>
    </row>
    <row r="38" spans="2:6" x14ac:dyDescent="0.25">
      <c r="B38" s="38">
        <v>19</v>
      </c>
      <c r="C38" s="37"/>
      <c r="D38" s="14"/>
      <c r="E38" s="16"/>
      <c r="F38" s="14"/>
    </row>
    <row r="39" spans="2:6" x14ac:dyDescent="0.25">
      <c r="B39" s="38">
        <v>20</v>
      </c>
      <c r="C39" s="37"/>
      <c r="D39" s="14"/>
      <c r="E39" s="16"/>
      <c r="F39" s="14"/>
    </row>
    <row r="40" spans="2:6" x14ac:dyDescent="0.25">
      <c r="B40" s="38">
        <v>21</v>
      </c>
      <c r="C40" s="37"/>
      <c r="D40" s="14"/>
      <c r="E40" s="16"/>
      <c r="F40" s="14"/>
    </row>
    <row r="41" spans="2:6" x14ac:dyDescent="0.25">
      <c r="B41" s="38">
        <v>22</v>
      </c>
      <c r="C41" s="37"/>
      <c r="D41" s="14"/>
      <c r="E41" s="16"/>
      <c r="F41" s="14"/>
    </row>
    <row r="42" spans="2:6" x14ac:dyDescent="0.25">
      <c r="B42" s="38">
        <v>23</v>
      </c>
      <c r="C42" s="37"/>
      <c r="D42" s="14"/>
      <c r="E42" s="16"/>
      <c r="F42" s="14"/>
    </row>
    <row r="43" spans="2:6" x14ac:dyDescent="0.25">
      <c r="B43" s="38">
        <v>24</v>
      </c>
      <c r="C43" s="37"/>
      <c r="D43" s="14"/>
      <c r="E43" s="16"/>
      <c r="F43" s="14"/>
    </row>
    <row r="44" spans="2:6" x14ac:dyDescent="0.25">
      <c r="B44" s="38">
        <v>25</v>
      </c>
      <c r="C44" s="37"/>
      <c r="D44" s="14"/>
      <c r="E44" s="16"/>
      <c r="F44" s="14"/>
    </row>
    <row r="45" spans="2:6" x14ac:dyDescent="0.25">
      <c r="B45" s="38">
        <v>26</v>
      </c>
      <c r="C45" s="37"/>
      <c r="D45" s="14"/>
      <c r="E45" s="16"/>
      <c r="F45" s="14"/>
    </row>
    <row r="46" spans="2:6" x14ac:dyDescent="0.25">
      <c r="B46" s="38">
        <v>27</v>
      </c>
      <c r="C46" s="37"/>
      <c r="D46" s="14"/>
      <c r="E46" s="16"/>
      <c r="F46" s="14"/>
    </row>
    <row r="47" spans="2:6" x14ac:dyDescent="0.25">
      <c r="B47" s="38">
        <v>28</v>
      </c>
      <c r="C47" s="37"/>
      <c r="D47" s="14"/>
      <c r="E47" s="16"/>
      <c r="F47" s="14"/>
    </row>
    <row r="48" spans="2:6" x14ac:dyDescent="0.25">
      <c r="B48" s="38">
        <v>29</v>
      </c>
      <c r="C48" s="37"/>
      <c r="D48" s="14"/>
      <c r="E48" s="16"/>
      <c r="F48" s="14"/>
    </row>
    <row r="49" spans="2:6" x14ac:dyDescent="0.25">
      <c r="B49" s="38">
        <v>30</v>
      </c>
      <c r="C49" s="37"/>
      <c r="D49" s="14"/>
      <c r="E49" s="16"/>
      <c r="F49" s="14"/>
    </row>
    <row r="50" spans="2:6" x14ac:dyDescent="0.25">
      <c r="B50" s="38">
        <v>31</v>
      </c>
      <c r="C50" s="37"/>
      <c r="D50" s="14"/>
      <c r="E50" s="16"/>
      <c r="F50" s="14"/>
    </row>
    <row r="51" spans="2:6" x14ac:dyDescent="0.25">
      <c r="B51" s="38">
        <v>32</v>
      </c>
      <c r="C51" s="37"/>
      <c r="D51" s="14"/>
      <c r="E51" s="16"/>
      <c r="F51" s="14"/>
    </row>
    <row r="52" spans="2:6" x14ac:dyDescent="0.25">
      <c r="B52" s="38">
        <v>33</v>
      </c>
      <c r="C52" s="37"/>
      <c r="D52" s="14"/>
      <c r="E52" s="16"/>
      <c r="F52" s="14"/>
    </row>
    <row r="53" spans="2:6" x14ac:dyDescent="0.25">
      <c r="B53" s="38">
        <v>34</v>
      </c>
      <c r="C53" s="37"/>
      <c r="D53" s="14"/>
      <c r="E53" s="16"/>
      <c r="F53" s="14"/>
    </row>
    <row r="54" spans="2:6" x14ac:dyDescent="0.25">
      <c r="B54" s="38">
        <v>35</v>
      </c>
      <c r="C54" s="37"/>
      <c r="D54" s="14"/>
      <c r="E54" s="16"/>
      <c r="F54" s="14"/>
    </row>
    <row r="55" spans="2:6" x14ac:dyDescent="0.25">
      <c r="B55" s="38">
        <v>36</v>
      </c>
      <c r="C55" s="37"/>
      <c r="D55" s="14"/>
      <c r="E55" s="16"/>
      <c r="F55" s="14"/>
    </row>
    <row r="56" spans="2:6" x14ac:dyDescent="0.25">
      <c r="B56" s="38">
        <v>37</v>
      </c>
      <c r="C56" s="37"/>
      <c r="D56" s="14"/>
      <c r="E56" s="16"/>
      <c r="F56" s="14"/>
    </row>
    <row r="57" spans="2:6" x14ac:dyDescent="0.25">
      <c r="B57" s="38">
        <v>38</v>
      </c>
      <c r="C57" s="37"/>
      <c r="D57" s="14"/>
      <c r="E57" s="16"/>
      <c r="F57" s="14"/>
    </row>
    <row r="58" spans="2:6" x14ac:dyDescent="0.25">
      <c r="B58" s="38">
        <v>39</v>
      </c>
      <c r="C58" s="37"/>
      <c r="D58" s="14"/>
      <c r="E58" s="16"/>
      <c r="F58" s="14"/>
    </row>
    <row r="59" spans="2:6" x14ac:dyDescent="0.25">
      <c r="B59" s="38">
        <v>40</v>
      </c>
      <c r="C59" s="37"/>
      <c r="D59" s="14"/>
      <c r="E59" s="16"/>
      <c r="F59" s="14"/>
    </row>
    <row r="60" spans="2:6" x14ac:dyDescent="0.25">
      <c r="B60" s="38">
        <v>41</v>
      </c>
      <c r="C60" s="37"/>
      <c r="D60" s="14"/>
      <c r="E60" s="16"/>
      <c r="F60" s="14"/>
    </row>
    <row r="61" spans="2:6" x14ac:dyDescent="0.25">
      <c r="B61" s="38">
        <v>42</v>
      </c>
      <c r="C61" s="37"/>
      <c r="D61" s="14"/>
      <c r="E61" s="16"/>
      <c r="F61" s="14"/>
    </row>
    <row r="62" spans="2:6" x14ac:dyDescent="0.25">
      <c r="B62" s="38">
        <v>43</v>
      </c>
      <c r="C62" s="37"/>
      <c r="D62" s="14"/>
      <c r="E62" s="16"/>
      <c r="F62" s="14"/>
    </row>
    <row r="63" spans="2:6" x14ac:dyDescent="0.25">
      <c r="B63" s="38">
        <v>44</v>
      </c>
      <c r="C63" s="37"/>
      <c r="D63" s="14"/>
      <c r="E63" s="16"/>
      <c r="F63" s="14"/>
    </row>
    <row r="64" spans="2:6" x14ac:dyDescent="0.25">
      <c r="B64" s="38">
        <v>45</v>
      </c>
      <c r="C64" s="37"/>
      <c r="D64" s="14"/>
      <c r="E64" s="16"/>
      <c r="F64" s="14"/>
    </row>
    <row r="65" spans="2:6" x14ac:dyDescent="0.25">
      <c r="B65" s="38">
        <v>46</v>
      </c>
      <c r="C65" s="37"/>
      <c r="D65" s="14"/>
      <c r="E65" s="16"/>
      <c r="F65" s="14"/>
    </row>
    <row r="66" spans="2:6" x14ac:dyDescent="0.25">
      <c r="B66" s="38">
        <v>47</v>
      </c>
      <c r="C66" s="37"/>
      <c r="D66" s="14"/>
      <c r="E66" s="16"/>
      <c r="F66" s="14"/>
    </row>
    <row r="67" spans="2:6" x14ac:dyDescent="0.25">
      <c r="B67" s="38">
        <v>48</v>
      </c>
      <c r="C67" s="37"/>
      <c r="D67" s="14"/>
      <c r="E67" s="16"/>
      <c r="F67" s="14"/>
    </row>
    <row r="68" spans="2:6" x14ac:dyDescent="0.25">
      <c r="B68" s="38">
        <v>49</v>
      </c>
      <c r="C68" s="37"/>
      <c r="D68" s="14"/>
      <c r="E68" s="16"/>
      <c r="F68" s="14"/>
    </row>
    <row r="69" spans="2:6" x14ac:dyDescent="0.25">
      <c r="B69" s="38">
        <v>50</v>
      </c>
      <c r="C69" s="37"/>
      <c r="D69" s="14"/>
      <c r="E69" s="16"/>
      <c r="F69" s="14"/>
    </row>
    <row r="70" spans="2:6" x14ac:dyDescent="0.25">
      <c r="B70" s="38">
        <v>51</v>
      </c>
      <c r="C70" s="37"/>
      <c r="D70" s="14"/>
      <c r="E70" s="16"/>
      <c r="F70" s="14"/>
    </row>
    <row r="71" spans="2:6" x14ac:dyDescent="0.25">
      <c r="B71" s="38">
        <v>52</v>
      </c>
      <c r="C71" s="37"/>
      <c r="D71" s="14"/>
      <c r="E71" s="16"/>
      <c r="F71" s="14"/>
    </row>
  </sheetData>
  <mergeCells count="4">
    <mergeCell ref="B2:F2"/>
    <mergeCell ref="B18:F18"/>
    <mergeCell ref="B3:F3"/>
    <mergeCell ref="B5:F5"/>
  </mergeCells>
  <conditionalFormatting sqref="B7:F15">
    <cfRule type="expression" dxfId="0" priority="1">
      <formula>AND($D7&lt;TODAY(),$E7&lt;&gt;"Kész",$D7&lt;&gt;"")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0"/>
  <sheetViews>
    <sheetView workbookViewId="0"/>
  </sheetViews>
  <sheetFormatPr defaultRowHeight="15" x14ac:dyDescent="0.25"/>
  <sheetData>
    <row r="1" spans="1:3" x14ac:dyDescent="0.25">
      <c r="A1" t="s">
        <v>192</v>
      </c>
      <c r="B1" t="s">
        <v>193</v>
      </c>
      <c r="C1" t="s">
        <v>194</v>
      </c>
    </row>
    <row r="2" spans="1:3" x14ac:dyDescent="0.25">
      <c r="A2" t="s">
        <v>195</v>
      </c>
      <c r="B2" t="s">
        <v>196</v>
      </c>
      <c r="C2" t="s">
        <v>197</v>
      </c>
    </row>
    <row r="3" spans="1:3" x14ac:dyDescent="0.25">
      <c r="A3" t="s">
        <v>198</v>
      </c>
      <c r="B3" t="s">
        <v>199</v>
      </c>
      <c r="C3" t="s">
        <v>200</v>
      </c>
    </row>
    <row r="4" spans="1:3" x14ac:dyDescent="0.25">
      <c r="A4" t="s">
        <v>201</v>
      </c>
      <c r="B4" t="s">
        <v>202</v>
      </c>
      <c r="C4" t="s">
        <v>203</v>
      </c>
    </row>
    <row r="5" spans="1:3" x14ac:dyDescent="0.25">
      <c r="A5" t="s">
        <v>204</v>
      </c>
      <c r="B5" t="s">
        <v>205</v>
      </c>
      <c r="C5" t="s">
        <v>206</v>
      </c>
    </row>
    <row r="6" spans="1:3" x14ac:dyDescent="0.25">
      <c r="A6" t="s">
        <v>207</v>
      </c>
      <c r="B6" t="s">
        <v>208</v>
      </c>
    </row>
    <row r="7" spans="1:3" x14ac:dyDescent="0.25">
      <c r="A7" t="s">
        <v>209</v>
      </c>
      <c r="B7" t="s">
        <v>210</v>
      </c>
    </row>
    <row r="8" spans="1:3" x14ac:dyDescent="0.25">
      <c r="A8" t="s">
        <v>211</v>
      </c>
      <c r="B8" t="s">
        <v>164</v>
      </c>
    </row>
    <row r="9" spans="1:3" x14ac:dyDescent="0.25">
      <c r="A9" t="s">
        <v>212</v>
      </c>
    </row>
    <row r="10" spans="1:3" x14ac:dyDescent="0.25">
      <c r="A10" t="s">
        <v>164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0"/>
  <sheetViews>
    <sheetView showGridLines="0" workbookViewId="0">
      <selection activeCell="B1" sqref="B1"/>
    </sheetView>
  </sheetViews>
  <sheetFormatPr defaultRowHeight="15" x14ac:dyDescent="0.25"/>
  <cols>
    <col min="1" max="1" width="2" customWidth="1"/>
    <col min="2" max="2" width="34" customWidth="1"/>
    <col min="3" max="3" width="18" customWidth="1"/>
    <col min="4" max="4" width="55" customWidth="1"/>
  </cols>
  <sheetData>
    <row r="1" spans="2:8" ht="38.25" x14ac:dyDescent="0.25">
      <c r="H1" s="1" t="str">
        <f>HYPERLINK("#'Dashboard'!A1","↩ Dashboard")</f>
        <v>↩ Dashboard</v>
      </c>
    </row>
    <row r="2" spans="2:8" ht="21" x14ac:dyDescent="0.35">
      <c r="B2" s="2" t="s">
        <v>10</v>
      </c>
    </row>
    <row r="3" spans="2:8" x14ac:dyDescent="0.25">
      <c r="B3" s="39" t="s">
        <v>11</v>
      </c>
      <c r="C3" s="40"/>
      <c r="D3" s="40"/>
    </row>
    <row r="4" spans="2:8" ht="60" x14ac:dyDescent="0.25">
      <c r="B4" s="3" t="s">
        <v>12</v>
      </c>
    </row>
    <row r="5" spans="2:8" x14ac:dyDescent="0.25">
      <c r="B5" s="41" t="s">
        <v>13</v>
      </c>
      <c r="C5" s="42"/>
      <c r="D5" s="43"/>
    </row>
    <row r="6" spans="2:8" x14ac:dyDescent="0.25">
      <c r="B6" s="5" t="s">
        <v>14</v>
      </c>
      <c r="C6" s="6">
        <v>2026</v>
      </c>
      <c r="D6" s="7"/>
    </row>
    <row r="7" spans="2:8" x14ac:dyDescent="0.25">
      <c r="B7" s="5" t="s">
        <v>15</v>
      </c>
      <c r="C7" s="8">
        <v>0.06</v>
      </c>
      <c r="D7" s="7" t="s">
        <v>16</v>
      </c>
    </row>
    <row r="8" spans="2:8" x14ac:dyDescent="0.25">
      <c r="B8" s="5" t="s">
        <v>17</v>
      </c>
      <c r="C8" s="6">
        <v>6</v>
      </c>
      <c r="D8" s="7" t="s">
        <v>18</v>
      </c>
    </row>
    <row r="9" spans="2:8" ht="30" x14ac:dyDescent="0.25">
      <c r="B9" s="5" t="s">
        <v>19</v>
      </c>
      <c r="C9" s="8">
        <v>0.5</v>
      </c>
      <c r="D9" s="7" t="s">
        <v>20</v>
      </c>
    </row>
    <row r="10" spans="2:8" x14ac:dyDescent="0.25">
      <c r="B10" s="5" t="s">
        <v>21</v>
      </c>
      <c r="C10" s="8">
        <v>0.05</v>
      </c>
      <c r="D10" s="7" t="s">
        <v>22</v>
      </c>
    </row>
  </sheetData>
  <mergeCells count="2">
    <mergeCell ref="B3:D3"/>
    <mergeCell ref="B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7"/>
  <sheetViews>
    <sheetView showGridLines="0" workbookViewId="0">
      <selection activeCell="B13" sqref="B13:H13"/>
    </sheetView>
  </sheetViews>
  <sheetFormatPr defaultRowHeight="15" x14ac:dyDescent="0.25"/>
  <cols>
    <col min="1" max="1" width="2" customWidth="1"/>
    <col min="2" max="2" width="42" customWidth="1"/>
    <col min="3" max="8" width="18" customWidth="1"/>
  </cols>
  <sheetData>
    <row r="2" spans="2:8" ht="21" x14ac:dyDescent="0.35">
      <c r="B2" s="46" t="s">
        <v>23</v>
      </c>
      <c r="C2" s="40"/>
      <c r="D2" s="40"/>
      <c r="E2" s="40"/>
      <c r="F2" s="40"/>
      <c r="G2" s="40"/>
      <c r="H2" s="40"/>
    </row>
    <row r="3" spans="2:8" x14ac:dyDescent="0.25">
      <c r="B3" s="39" t="s">
        <v>24</v>
      </c>
      <c r="C3" s="40"/>
      <c r="D3" s="40"/>
      <c r="E3" s="40"/>
      <c r="F3" s="40"/>
      <c r="G3" s="40"/>
      <c r="H3" s="40"/>
    </row>
    <row r="4" spans="2:8" ht="45" x14ac:dyDescent="0.25">
      <c r="B4" s="3" t="s">
        <v>25</v>
      </c>
    </row>
    <row r="5" spans="2:8" x14ac:dyDescent="0.25">
      <c r="B5" s="41" t="s">
        <v>26</v>
      </c>
      <c r="C5" s="42"/>
      <c r="D5" s="42"/>
      <c r="E5" s="42"/>
      <c r="F5" s="42"/>
      <c r="G5" s="42"/>
      <c r="H5" s="43"/>
    </row>
    <row r="6" spans="2:8" x14ac:dyDescent="0.25">
      <c r="B6" s="5" t="s">
        <v>27</v>
      </c>
      <c r="C6" s="9">
        <f>'1. Pénzügyi leltár'!D36</f>
        <v>0</v>
      </c>
    </row>
    <row r="7" spans="2:8" x14ac:dyDescent="0.25">
      <c r="B7" s="5" t="s">
        <v>28</v>
      </c>
      <c r="C7" s="9">
        <f>IF('2. Költségvetés (Tény)'!C9&gt;0,'2. Költségvetés (Tény)'!C35,'2. Költségvetés (Terv)'!C35)</f>
        <v>0</v>
      </c>
    </row>
    <row r="8" spans="2:8" x14ac:dyDescent="0.25">
      <c r="B8" s="5" t="s">
        <v>29</v>
      </c>
      <c r="C8" s="10">
        <f>IF('2. Költségvetés (Tény)'!C9&gt;0,'2. Költségvetés (Tény)'!C36,'2. Költségvetés (Terv)'!C36)</f>
        <v>0</v>
      </c>
    </row>
    <row r="9" spans="2:8" x14ac:dyDescent="0.25">
      <c r="B9" s="5" t="s">
        <v>30</v>
      </c>
      <c r="C9" s="10">
        <f>'3. Vésztartalék'!C14</f>
        <v>0</v>
      </c>
      <c r="D9" s="11">
        <f>'3. Vésztartalék'!C14</f>
        <v>0</v>
      </c>
    </row>
    <row r="10" spans="2:8" x14ac:dyDescent="0.25">
      <c r="B10" s="5" t="s">
        <v>31</v>
      </c>
      <c r="C10" s="10">
        <f>'5. Lakás &amp; hitel'!C16</f>
        <v>0</v>
      </c>
    </row>
    <row r="11" spans="2:8" x14ac:dyDescent="0.25">
      <c r="B11" s="5" t="s">
        <v>32</v>
      </c>
      <c r="C11" s="9">
        <f>'6. Befektetések'!C6</f>
        <v>0</v>
      </c>
    </row>
    <row r="13" spans="2:8" x14ac:dyDescent="0.25">
      <c r="B13" s="41" t="s">
        <v>33</v>
      </c>
      <c r="C13" s="42"/>
      <c r="D13" s="42"/>
      <c r="E13" s="42"/>
      <c r="F13" s="42"/>
      <c r="G13" s="42"/>
      <c r="H13" s="43"/>
    </row>
    <row r="14" spans="2:8" x14ac:dyDescent="0.25">
      <c r="B14" s="12" t="str">
        <f>HYPERLINK("#'1. Pénzügyi leltár'!A1","1. Pénzügyi leltár")</f>
        <v>1. Pénzügyi leltár</v>
      </c>
      <c r="C14" s="44" t="s">
        <v>34</v>
      </c>
      <c r="D14" s="42"/>
      <c r="E14" s="42"/>
      <c r="F14" s="42"/>
      <c r="G14" s="42"/>
      <c r="H14" s="43"/>
    </row>
    <row r="15" spans="2:8" x14ac:dyDescent="0.25">
      <c r="B15" s="12" t="str">
        <f>HYPERLINK("#'2. Költségvetés (Terv)'!A1","2. Költségvetés (Terv)")</f>
        <v>2. Költségvetés (Terv)</v>
      </c>
      <c r="C15" s="44" t="s">
        <v>35</v>
      </c>
      <c r="D15" s="42"/>
      <c r="E15" s="42"/>
      <c r="F15" s="42"/>
      <c r="G15" s="42"/>
      <c r="H15" s="43"/>
    </row>
    <row r="16" spans="2:8" x14ac:dyDescent="0.25">
      <c r="B16" s="12" t="str">
        <f>HYPERLINK("#'2. Költségvetés (Tény)'!A1","2. Költségvetés (Tény)")</f>
        <v>2. Költségvetés (Tény)</v>
      </c>
      <c r="C16" s="44" t="s">
        <v>36</v>
      </c>
      <c r="D16" s="42"/>
      <c r="E16" s="42"/>
      <c r="F16" s="42"/>
      <c r="G16" s="42"/>
      <c r="H16" s="43"/>
    </row>
    <row r="17" spans="2:8" x14ac:dyDescent="0.25">
      <c r="B17" s="12" t="str">
        <f>HYPERLINK("#'3. Vésztartalék'!A1","3. Vésztartalék")</f>
        <v>3. Vésztartalék</v>
      </c>
      <c r="C17" s="44" t="s">
        <v>37</v>
      </c>
      <c r="D17" s="42"/>
      <c r="E17" s="42"/>
      <c r="F17" s="42"/>
      <c r="G17" s="42"/>
      <c r="H17" s="43"/>
    </row>
    <row r="18" spans="2:8" ht="15.75" x14ac:dyDescent="0.25">
      <c r="B18" s="4" t="s">
        <v>38</v>
      </c>
      <c r="C18" s="44"/>
      <c r="D18" s="42"/>
      <c r="E18" s="42"/>
      <c r="F18" s="42"/>
      <c r="G18" s="42"/>
      <c r="H18" s="43"/>
    </row>
    <row r="19" spans="2:8" x14ac:dyDescent="0.25">
      <c r="B19" s="12"/>
      <c r="C19" s="44"/>
      <c r="D19" s="42"/>
      <c r="E19" s="42"/>
      <c r="F19" s="42"/>
      <c r="G19" s="42"/>
      <c r="H19" s="43"/>
    </row>
    <row r="20" spans="2:8" x14ac:dyDescent="0.25">
      <c r="B20" s="13" t="s">
        <v>39</v>
      </c>
      <c r="C20" s="47" t="s">
        <v>40</v>
      </c>
      <c r="D20" s="42"/>
      <c r="E20" s="42"/>
      <c r="F20" s="42"/>
      <c r="G20" s="42"/>
      <c r="H20" s="43"/>
    </row>
    <row r="21" spans="2:8" x14ac:dyDescent="0.25">
      <c r="B21" s="12" t="s">
        <v>41</v>
      </c>
      <c r="C21" s="44">
        <f>'1. Pénzügyi leltár'!D17</f>
        <v>0</v>
      </c>
      <c r="D21" s="42"/>
      <c r="E21" s="42"/>
      <c r="F21" s="42"/>
      <c r="G21" s="42"/>
      <c r="H21" s="43"/>
    </row>
    <row r="22" spans="2:8" x14ac:dyDescent="0.25">
      <c r="B22" s="12" t="s">
        <v>42</v>
      </c>
      <c r="C22" s="44">
        <f>'1. Pénzügyi leltár'!D31</f>
        <v>0</v>
      </c>
      <c r="D22" s="42"/>
      <c r="E22" s="42"/>
      <c r="F22" s="42"/>
      <c r="G22" s="42"/>
      <c r="H22" s="43"/>
    </row>
    <row r="23" spans="2:8" x14ac:dyDescent="0.25">
      <c r="B23" t="s">
        <v>43</v>
      </c>
      <c r="C23">
        <f>'1. Pénzügyi leltár'!D36</f>
        <v>0</v>
      </c>
    </row>
    <row r="24" spans="2:8" x14ac:dyDescent="0.25">
      <c r="B24" s="45"/>
      <c r="C24" s="42"/>
      <c r="D24" s="42"/>
      <c r="E24" s="42"/>
      <c r="F24" s="42"/>
      <c r="G24" s="42"/>
      <c r="H24" s="43"/>
    </row>
    <row r="25" spans="2:8" x14ac:dyDescent="0.25">
      <c r="B25" s="13" t="s">
        <v>44</v>
      </c>
      <c r="C25" s="13" t="s">
        <v>45</v>
      </c>
    </row>
    <row r="26" spans="2:8" x14ac:dyDescent="0.25">
      <c r="B26" t="s">
        <v>46</v>
      </c>
      <c r="C26">
        <f>'2. Költségvetés (Tény)'!C35</f>
        <v>0</v>
      </c>
    </row>
    <row r="27" spans="2:8" x14ac:dyDescent="0.25">
      <c r="B27" t="s">
        <v>47</v>
      </c>
      <c r="C27">
        <f>'2. Költségvetés (Tény)'!D35</f>
        <v>0</v>
      </c>
    </row>
    <row r="28" spans="2:8" x14ac:dyDescent="0.25">
      <c r="B28" t="s">
        <v>48</v>
      </c>
      <c r="C28">
        <f>'2. Költségvetés (Tény)'!E35</f>
        <v>0</v>
      </c>
    </row>
    <row r="29" spans="2:8" x14ac:dyDescent="0.25">
      <c r="B29" t="s">
        <v>49</v>
      </c>
      <c r="C29">
        <f>'2. Költségvetés (Tény)'!F35</f>
        <v>0</v>
      </c>
    </row>
    <row r="30" spans="2:8" x14ac:dyDescent="0.25">
      <c r="B30" t="s">
        <v>50</v>
      </c>
      <c r="C30">
        <f>'2. Költségvetés (Tény)'!G35</f>
        <v>0</v>
      </c>
    </row>
    <row r="31" spans="2:8" x14ac:dyDescent="0.25">
      <c r="B31" t="s">
        <v>51</v>
      </c>
      <c r="C31">
        <f>'2. Költségvetés (Tény)'!H35</f>
        <v>0</v>
      </c>
    </row>
    <row r="32" spans="2:8" x14ac:dyDescent="0.25">
      <c r="B32" t="s">
        <v>52</v>
      </c>
      <c r="C32">
        <f>'2. Költségvetés (Tény)'!I35</f>
        <v>0</v>
      </c>
    </row>
    <row r="33" spans="2:3" x14ac:dyDescent="0.25">
      <c r="B33" t="s">
        <v>53</v>
      </c>
      <c r="C33">
        <f>'2. Költségvetés (Tény)'!J35</f>
        <v>0</v>
      </c>
    </row>
    <row r="34" spans="2:3" x14ac:dyDescent="0.25">
      <c r="B34" t="s">
        <v>54</v>
      </c>
      <c r="C34">
        <f>'2. Költségvetés (Tény)'!K35</f>
        <v>0</v>
      </c>
    </row>
    <row r="35" spans="2:3" x14ac:dyDescent="0.25">
      <c r="B35" t="s">
        <v>55</v>
      </c>
      <c r="C35">
        <f>'2. Költségvetés (Tény)'!L35</f>
        <v>0</v>
      </c>
    </row>
    <row r="36" spans="2:3" x14ac:dyDescent="0.25">
      <c r="B36" t="s">
        <v>56</v>
      </c>
      <c r="C36">
        <f>'2. Költségvetés (Tény)'!M35</f>
        <v>0</v>
      </c>
    </row>
    <row r="37" spans="2:3" x14ac:dyDescent="0.25">
      <c r="B37" t="s">
        <v>57</v>
      </c>
      <c r="C37">
        <f>'2. Költségvetés (Tény)'!N35</f>
        <v>0</v>
      </c>
    </row>
  </sheetData>
  <sheetProtection sheet="1" selectLockedCells="1" selectUnlockedCells="1"/>
  <mergeCells count="14">
    <mergeCell ref="C22:H22"/>
    <mergeCell ref="B24:H24"/>
    <mergeCell ref="B2:H2"/>
    <mergeCell ref="C18:H18"/>
    <mergeCell ref="C17:H17"/>
    <mergeCell ref="B3:H3"/>
    <mergeCell ref="B5:H5"/>
    <mergeCell ref="C21:H21"/>
    <mergeCell ref="C15:H15"/>
    <mergeCell ref="C20:H20"/>
    <mergeCell ref="C16:H16"/>
    <mergeCell ref="C19:H19"/>
    <mergeCell ref="B13:H13"/>
    <mergeCell ref="C14:H14"/>
  </mergeCells>
  <conditionalFormatting sqref="D9">
    <cfRule type="dataBar" priority="1">
      <dataBar>
        <cfvo type="num" val="0"/>
        <cfvo type="num" val="1"/>
        <color rgb="FF4F81BD"/>
      </dataBar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36"/>
  <sheetViews>
    <sheetView showGridLines="0" workbookViewId="0">
      <selection activeCell="B1" sqref="B1"/>
    </sheetView>
  </sheetViews>
  <sheetFormatPr defaultRowHeight="15" x14ac:dyDescent="0.25"/>
  <cols>
    <col min="1" max="1" width="2" customWidth="1"/>
    <col min="2" max="2" width="30" customWidth="1"/>
    <col min="3" max="3" width="22" customWidth="1"/>
    <col min="4" max="4" width="18" customWidth="1"/>
    <col min="5" max="5" width="14" customWidth="1"/>
    <col min="6" max="6" width="45" customWidth="1"/>
  </cols>
  <sheetData>
    <row r="1" spans="2:8" ht="38.25" x14ac:dyDescent="0.25">
      <c r="H1" s="1" t="str">
        <f>HYPERLINK("#'Dashboard'!A1","↩ Dashboard")</f>
        <v>↩ Dashboard</v>
      </c>
    </row>
    <row r="2" spans="2:8" ht="21" x14ac:dyDescent="0.35">
      <c r="B2" s="46" t="s">
        <v>58</v>
      </c>
      <c r="C2" s="40"/>
      <c r="D2" s="40"/>
      <c r="E2" s="40"/>
      <c r="F2" s="40"/>
    </row>
    <row r="3" spans="2:8" x14ac:dyDescent="0.25">
      <c r="B3" s="39" t="s">
        <v>59</v>
      </c>
      <c r="C3" s="40"/>
      <c r="D3" s="40"/>
      <c r="E3" s="40"/>
      <c r="F3" s="40"/>
    </row>
    <row r="4" spans="2:8" ht="45" x14ac:dyDescent="0.25">
      <c r="B4" s="3" t="s">
        <v>60</v>
      </c>
    </row>
    <row r="5" spans="2:8" x14ac:dyDescent="0.25">
      <c r="B5" s="41" t="s">
        <v>61</v>
      </c>
      <c r="C5" s="42"/>
      <c r="D5" s="42"/>
      <c r="E5" s="42"/>
      <c r="F5" s="43"/>
    </row>
    <row r="6" spans="2:8" x14ac:dyDescent="0.25">
      <c r="B6" s="13" t="s">
        <v>62</v>
      </c>
      <c r="C6" s="13" t="s">
        <v>63</v>
      </c>
      <c r="D6" s="13" t="s">
        <v>40</v>
      </c>
      <c r="E6" s="13" t="s">
        <v>64</v>
      </c>
      <c r="F6" s="13" t="s">
        <v>65</v>
      </c>
    </row>
    <row r="7" spans="2:8" x14ac:dyDescent="0.25">
      <c r="B7" s="14"/>
      <c r="C7" s="14"/>
      <c r="D7" s="15"/>
      <c r="E7" s="16"/>
      <c r="F7" s="14"/>
    </row>
    <row r="8" spans="2:8" x14ac:dyDescent="0.25">
      <c r="B8" s="14"/>
      <c r="C8" s="14"/>
      <c r="D8" s="15"/>
      <c r="E8" s="16"/>
      <c r="F8" s="14"/>
    </row>
    <row r="9" spans="2:8" x14ac:dyDescent="0.25">
      <c r="B9" s="14"/>
      <c r="C9" s="14"/>
      <c r="D9" s="15"/>
      <c r="E9" s="16"/>
      <c r="F9" s="14"/>
    </row>
    <row r="10" spans="2:8" x14ac:dyDescent="0.25">
      <c r="B10" s="14"/>
      <c r="C10" s="14"/>
      <c r="D10" s="15"/>
      <c r="E10" s="16"/>
      <c r="F10" s="14"/>
    </row>
    <row r="11" spans="2:8" x14ac:dyDescent="0.25">
      <c r="B11" s="14"/>
      <c r="C11" s="14"/>
      <c r="D11" s="15"/>
      <c r="E11" s="16"/>
      <c r="F11" s="14"/>
    </row>
    <row r="12" spans="2:8" x14ac:dyDescent="0.25">
      <c r="B12" s="14"/>
      <c r="C12" s="14"/>
      <c r="D12" s="15"/>
      <c r="E12" s="16"/>
      <c r="F12" s="14"/>
    </row>
    <row r="13" spans="2:8" x14ac:dyDescent="0.25">
      <c r="B13" s="14"/>
      <c r="C13" s="14"/>
      <c r="D13" s="15"/>
      <c r="E13" s="16"/>
      <c r="F13" s="14"/>
    </row>
    <row r="14" spans="2:8" x14ac:dyDescent="0.25">
      <c r="B14" s="14"/>
      <c r="C14" s="14"/>
      <c r="D14" s="15"/>
      <c r="E14" s="16"/>
      <c r="F14" s="14"/>
    </row>
    <row r="15" spans="2:8" x14ac:dyDescent="0.25">
      <c r="B15" s="14"/>
      <c r="C15" s="14"/>
      <c r="D15" s="15"/>
      <c r="E15" s="16"/>
      <c r="F15" s="14"/>
    </row>
    <row r="16" spans="2:8" x14ac:dyDescent="0.25">
      <c r="B16" s="14"/>
      <c r="C16" s="14"/>
      <c r="D16" s="15"/>
      <c r="E16" s="16"/>
      <c r="F16" s="14"/>
    </row>
    <row r="17" spans="2:6" x14ac:dyDescent="0.25">
      <c r="C17" s="5" t="s">
        <v>41</v>
      </c>
      <c r="D17" s="17">
        <f>SUM(D7:D16)</f>
        <v>0</v>
      </c>
    </row>
    <row r="19" spans="2:6" x14ac:dyDescent="0.25">
      <c r="B19" s="41" t="s">
        <v>66</v>
      </c>
      <c r="C19" s="42"/>
      <c r="D19" s="42"/>
      <c r="E19" s="42"/>
      <c r="F19" s="43"/>
    </row>
    <row r="20" spans="2:6" x14ac:dyDescent="0.25">
      <c r="B20" s="13" t="s">
        <v>62</v>
      </c>
      <c r="C20" s="13" t="s">
        <v>63</v>
      </c>
      <c r="D20" s="13" t="s">
        <v>67</v>
      </c>
      <c r="E20" s="13" t="s">
        <v>68</v>
      </c>
      <c r="F20" s="13" t="s">
        <v>65</v>
      </c>
    </row>
    <row r="21" spans="2:6" x14ac:dyDescent="0.25">
      <c r="B21" s="14"/>
      <c r="C21" s="14"/>
      <c r="D21" s="15"/>
      <c r="E21" s="18"/>
      <c r="F21" s="14"/>
    </row>
    <row r="22" spans="2:6" x14ac:dyDescent="0.25">
      <c r="B22" s="14"/>
      <c r="C22" s="14"/>
      <c r="D22" s="15"/>
      <c r="E22" s="18"/>
      <c r="F22" s="14"/>
    </row>
    <row r="23" spans="2:6" x14ac:dyDescent="0.25">
      <c r="B23" s="14"/>
      <c r="C23" s="14"/>
      <c r="D23" s="15"/>
      <c r="E23" s="18"/>
      <c r="F23" s="14"/>
    </row>
    <row r="24" spans="2:6" x14ac:dyDescent="0.25">
      <c r="B24" s="14"/>
      <c r="C24" s="14"/>
      <c r="D24" s="15"/>
      <c r="E24" s="18"/>
      <c r="F24" s="14"/>
    </row>
    <row r="25" spans="2:6" x14ac:dyDescent="0.25">
      <c r="B25" s="14"/>
      <c r="C25" s="14"/>
      <c r="D25" s="15"/>
      <c r="E25" s="18"/>
      <c r="F25" s="14"/>
    </row>
    <row r="26" spans="2:6" x14ac:dyDescent="0.25">
      <c r="B26" s="14"/>
      <c r="C26" s="14"/>
      <c r="D26" s="15"/>
      <c r="E26" s="18"/>
      <c r="F26" s="14"/>
    </row>
    <row r="27" spans="2:6" x14ac:dyDescent="0.25">
      <c r="B27" s="14"/>
      <c r="C27" s="14"/>
      <c r="D27" s="15"/>
      <c r="E27" s="18"/>
      <c r="F27" s="14"/>
    </row>
    <row r="28" spans="2:6" x14ac:dyDescent="0.25">
      <c r="B28" s="14"/>
      <c r="C28" s="14"/>
      <c r="D28" s="15"/>
      <c r="E28" s="18"/>
      <c r="F28" s="14"/>
    </row>
    <row r="29" spans="2:6" x14ac:dyDescent="0.25">
      <c r="B29" s="14"/>
      <c r="C29" s="14"/>
      <c r="D29" s="15"/>
      <c r="E29" s="18"/>
      <c r="F29" s="14"/>
    </row>
    <row r="30" spans="2:6" x14ac:dyDescent="0.25">
      <c r="B30" s="14"/>
      <c r="C30" s="14"/>
      <c r="D30" s="15"/>
      <c r="E30" s="18"/>
      <c r="F30" s="14"/>
    </row>
    <row r="31" spans="2:6" x14ac:dyDescent="0.25">
      <c r="C31" s="5" t="s">
        <v>42</v>
      </c>
      <c r="D31" s="17">
        <f>SUM(D21:D30)</f>
        <v>0</v>
      </c>
    </row>
    <row r="34" spans="2:6" x14ac:dyDescent="0.25">
      <c r="B34" s="41" t="s">
        <v>69</v>
      </c>
      <c r="C34" s="42"/>
      <c r="D34" s="42"/>
      <c r="E34" s="42"/>
      <c r="F34" s="43"/>
    </row>
    <row r="36" spans="2:6" ht="15.75" x14ac:dyDescent="0.25">
      <c r="C36" s="19" t="s">
        <v>43</v>
      </c>
      <c r="D36" s="20">
        <f>D17-D31</f>
        <v>0</v>
      </c>
    </row>
  </sheetData>
  <mergeCells count="5">
    <mergeCell ref="B2:F2"/>
    <mergeCell ref="B34:F34"/>
    <mergeCell ref="B3:F3"/>
    <mergeCell ref="B19:F19"/>
    <mergeCell ref="B5:F5"/>
  </mergeCells>
  <conditionalFormatting sqref="D36">
    <cfRule type="cellIs" dxfId="10" priority="1" operator="lessThan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36"/>
  <sheetViews>
    <sheetView showGridLines="0" workbookViewId="0">
      <selection activeCell="B1" sqref="B1"/>
    </sheetView>
  </sheetViews>
  <sheetFormatPr defaultRowHeight="15" x14ac:dyDescent="0.25"/>
  <cols>
    <col min="1" max="1" width="2" customWidth="1"/>
    <col min="2" max="2" width="36" customWidth="1"/>
    <col min="3" max="14" width="12" customWidth="1"/>
    <col min="15" max="15" width="14" customWidth="1"/>
  </cols>
  <sheetData>
    <row r="1" spans="2:15" x14ac:dyDescent="0.25">
      <c r="H1" s="1" t="str">
        <f>HYPERLINK("#'Dashboard'!A1","↩ Dashboard")</f>
        <v>↩ Dashboard</v>
      </c>
    </row>
    <row r="2" spans="2:15" ht="21" x14ac:dyDescent="0.35">
      <c r="B2" s="46" t="s">
        <v>70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2:15" x14ac:dyDescent="0.25">
      <c r="B3" s="39" t="s">
        <v>71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15" ht="45" x14ac:dyDescent="0.25">
      <c r="B4" s="3" t="s">
        <v>72</v>
      </c>
    </row>
    <row r="5" spans="2:15" x14ac:dyDescent="0.25">
      <c r="B5" s="21" t="s">
        <v>73</v>
      </c>
      <c r="C5" s="22">
        <f>Beállítások!C7</f>
        <v>0.06</v>
      </c>
      <c r="D5" s="48" t="s">
        <v>74</v>
      </c>
      <c r="E5" s="42"/>
      <c r="F5" s="43"/>
    </row>
    <row r="7" spans="2:15" x14ac:dyDescent="0.25">
      <c r="B7" s="41" t="s">
        <v>75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3"/>
    </row>
    <row r="8" spans="2:15" x14ac:dyDescent="0.25">
      <c r="B8" s="13" t="s">
        <v>63</v>
      </c>
      <c r="C8" s="13" t="s">
        <v>46</v>
      </c>
      <c r="D8" s="13" t="s">
        <v>47</v>
      </c>
      <c r="E8" s="13" t="s">
        <v>48</v>
      </c>
      <c r="F8" s="13" t="s">
        <v>49</v>
      </c>
      <c r="G8" s="13" t="s">
        <v>50</v>
      </c>
      <c r="H8" s="13" t="s">
        <v>51</v>
      </c>
      <c r="I8" s="13" t="s">
        <v>52</v>
      </c>
      <c r="J8" s="13" t="s">
        <v>53</v>
      </c>
      <c r="K8" s="13" t="s">
        <v>54</v>
      </c>
      <c r="L8" s="13" t="s">
        <v>55</v>
      </c>
      <c r="M8" s="13" t="s">
        <v>56</v>
      </c>
      <c r="N8" s="13" t="s">
        <v>57</v>
      </c>
      <c r="O8" s="13" t="s">
        <v>76</v>
      </c>
    </row>
    <row r="9" spans="2:15" x14ac:dyDescent="0.25">
      <c r="B9" s="24" t="s">
        <v>77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25">
        <f>SUM(C9:N9)</f>
        <v>0</v>
      </c>
    </row>
    <row r="10" spans="2:15" x14ac:dyDescent="0.25">
      <c r="B10" s="24" t="s">
        <v>78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25">
        <f>SUM(C10:N10)</f>
        <v>0</v>
      </c>
    </row>
    <row r="11" spans="2:15" x14ac:dyDescent="0.25">
      <c r="B11" s="26" t="s">
        <v>79</v>
      </c>
      <c r="C11" s="27">
        <f t="shared" ref="C11:N11" si="0">SUM(C9:C10)</f>
        <v>0</v>
      </c>
      <c r="D11" s="27">
        <f t="shared" si="0"/>
        <v>0</v>
      </c>
      <c r="E11" s="27">
        <f t="shared" si="0"/>
        <v>0</v>
      </c>
      <c r="F11" s="27">
        <f t="shared" si="0"/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0</v>
      </c>
      <c r="L11" s="27">
        <f t="shared" si="0"/>
        <v>0</v>
      </c>
      <c r="M11" s="27">
        <f t="shared" si="0"/>
        <v>0</v>
      </c>
      <c r="N11" s="27">
        <f t="shared" si="0"/>
        <v>0</v>
      </c>
      <c r="O11" s="17">
        <f>SUM(C11:N11)</f>
        <v>0</v>
      </c>
    </row>
    <row r="12" spans="2:15" x14ac:dyDescent="0.25">
      <c r="B12" s="41" t="s">
        <v>80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3"/>
    </row>
    <row r="13" spans="2:15" x14ac:dyDescent="0.25">
      <c r="B13" s="24" t="s">
        <v>81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25">
        <f t="shared" ref="O13:O19" si="1">SUM(C13:N13)</f>
        <v>0</v>
      </c>
    </row>
    <row r="14" spans="2:15" x14ac:dyDescent="0.25">
      <c r="B14" s="24" t="s">
        <v>82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25">
        <f t="shared" si="1"/>
        <v>0</v>
      </c>
    </row>
    <row r="15" spans="2:15" x14ac:dyDescent="0.25">
      <c r="B15" s="24" t="s">
        <v>83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25">
        <f t="shared" si="1"/>
        <v>0</v>
      </c>
    </row>
    <row r="16" spans="2:15" x14ac:dyDescent="0.25">
      <c r="B16" s="24" t="s">
        <v>84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25">
        <f t="shared" si="1"/>
        <v>0</v>
      </c>
    </row>
    <row r="17" spans="2:15" x14ac:dyDescent="0.25">
      <c r="B17" s="24" t="s">
        <v>85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25">
        <f t="shared" si="1"/>
        <v>0</v>
      </c>
    </row>
    <row r="18" spans="2:15" x14ac:dyDescent="0.25">
      <c r="B18" s="24" t="s">
        <v>86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25">
        <f t="shared" si="1"/>
        <v>0</v>
      </c>
    </row>
    <row r="19" spans="2:15" x14ac:dyDescent="0.25">
      <c r="B19" s="26" t="s">
        <v>87</v>
      </c>
      <c r="C19" s="17">
        <f t="shared" ref="C19:N19" si="2">SUM(C13:C18)</f>
        <v>0</v>
      </c>
      <c r="D19" s="17">
        <f t="shared" si="2"/>
        <v>0</v>
      </c>
      <c r="E19" s="17">
        <f t="shared" si="2"/>
        <v>0</v>
      </c>
      <c r="F19" s="17">
        <f t="shared" si="2"/>
        <v>0</v>
      </c>
      <c r="G19" s="17">
        <f t="shared" si="2"/>
        <v>0</v>
      </c>
      <c r="H19" s="17">
        <f t="shared" si="2"/>
        <v>0</v>
      </c>
      <c r="I19" s="17">
        <f t="shared" si="2"/>
        <v>0</v>
      </c>
      <c r="J19" s="17">
        <f t="shared" si="2"/>
        <v>0</v>
      </c>
      <c r="K19" s="17">
        <f t="shared" si="2"/>
        <v>0</v>
      </c>
      <c r="L19" s="17">
        <f t="shared" si="2"/>
        <v>0</v>
      </c>
      <c r="M19" s="17">
        <f t="shared" si="2"/>
        <v>0</v>
      </c>
      <c r="N19" s="17">
        <f t="shared" si="2"/>
        <v>0</v>
      </c>
      <c r="O19" s="17">
        <f t="shared" si="1"/>
        <v>0</v>
      </c>
    </row>
    <row r="21" spans="2:15" x14ac:dyDescent="0.25">
      <c r="B21" s="41" t="s">
        <v>88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3"/>
    </row>
    <row r="22" spans="2:15" x14ac:dyDescent="0.25">
      <c r="B22" s="24" t="s">
        <v>89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25">
        <f t="shared" ref="O22:O29" si="3">SUM(C22:N22)</f>
        <v>0</v>
      </c>
    </row>
    <row r="23" spans="2:15" x14ac:dyDescent="0.25">
      <c r="B23" s="24" t="s">
        <v>90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25">
        <f t="shared" si="3"/>
        <v>0</v>
      </c>
    </row>
    <row r="24" spans="2:15" x14ac:dyDescent="0.25">
      <c r="B24" s="24" t="s">
        <v>91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25">
        <f t="shared" si="3"/>
        <v>0</v>
      </c>
    </row>
    <row r="25" spans="2:15" x14ac:dyDescent="0.25">
      <c r="B25" s="24" t="s">
        <v>92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25">
        <f t="shared" si="3"/>
        <v>0</v>
      </c>
    </row>
    <row r="26" spans="2:15" x14ac:dyDescent="0.25">
      <c r="B26" s="24" t="s">
        <v>93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25">
        <f t="shared" si="3"/>
        <v>0</v>
      </c>
    </row>
    <row r="27" spans="2:15" x14ac:dyDescent="0.25">
      <c r="B27" s="24" t="s">
        <v>94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25">
        <f t="shared" si="3"/>
        <v>0</v>
      </c>
    </row>
    <row r="28" spans="2:15" x14ac:dyDescent="0.25">
      <c r="B28" s="24" t="s">
        <v>95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25">
        <f t="shared" si="3"/>
        <v>0</v>
      </c>
    </row>
    <row r="29" spans="2:15" x14ac:dyDescent="0.25">
      <c r="B29" s="26" t="s">
        <v>96</v>
      </c>
      <c r="C29" s="17">
        <f t="shared" ref="C29:N29" si="4">SUM(C22:C28)</f>
        <v>0</v>
      </c>
      <c r="D29" s="17">
        <f t="shared" si="4"/>
        <v>0</v>
      </c>
      <c r="E29" s="17">
        <f t="shared" si="4"/>
        <v>0</v>
      </c>
      <c r="F29" s="17">
        <f t="shared" si="4"/>
        <v>0</v>
      </c>
      <c r="G29" s="17">
        <f t="shared" si="4"/>
        <v>0</v>
      </c>
      <c r="H29" s="17">
        <f t="shared" si="4"/>
        <v>0</v>
      </c>
      <c r="I29" s="17">
        <f t="shared" si="4"/>
        <v>0</v>
      </c>
      <c r="J29" s="17">
        <f t="shared" si="4"/>
        <v>0</v>
      </c>
      <c r="K29" s="17">
        <f t="shared" si="4"/>
        <v>0</v>
      </c>
      <c r="L29" s="17">
        <f t="shared" si="4"/>
        <v>0</v>
      </c>
      <c r="M29" s="17">
        <f t="shared" si="4"/>
        <v>0</v>
      </c>
      <c r="N29" s="17">
        <f t="shared" si="4"/>
        <v>0</v>
      </c>
      <c r="O29" s="17">
        <f t="shared" si="3"/>
        <v>0</v>
      </c>
    </row>
    <row r="31" spans="2:15" x14ac:dyDescent="0.25">
      <c r="B31" s="41" t="s">
        <v>97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3"/>
    </row>
    <row r="32" spans="2:15" x14ac:dyDescent="0.25">
      <c r="B32" s="26" t="s">
        <v>98</v>
      </c>
      <c r="C32" s="17">
        <f t="shared" ref="C32:N32" si="5">C19+C29</f>
        <v>0</v>
      </c>
      <c r="D32" s="17">
        <f t="shared" si="5"/>
        <v>0</v>
      </c>
      <c r="E32" s="17">
        <f t="shared" si="5"/>
        <v>0</v>
      </c>
      <c r="F32" s="17">
        <f t="shared" si="5"/>
        <v>0</v>
      </c>
      <c r="G32" s="17">
        <f t="shared" si="5"/>
        <v>0</v>
      </c>
      <c r="H32" s="17">
        <f t="shared" si="5"/>
        <v>0</v>
      </c>
      <c r="I32" s="17">
        <f t="shared" si="5"/>
        <v>0</v>
      </c>
      <c r="J32" s="17">
        <f t="shared" si="5"/>
        <v>0</v>
      </c>
      <c r="K32" s="17">
        <f t="shared" si="5"/>
        <v>0</v>
      </c>
      <c r="L32" s="17">
        <f t="shared" si="5"/>
        <v>0</v>
      </c>
      <c r="M32" s="17">
        <f t="shared" si="5"/>
        <v>0</v>
      </c>
      <c r="N32" s="17">
        <f t="shared" si="5"/>
        <v>0</v>
      </c>
      <c r="O32" s="17">
        <f>SUM(C32:N32)</f>
        <v>0</v>
      </c>
    </row>
    <row r="33" spans="2:15" x14ac:dyDescent="0.25">
      <c r="B33" s="26" t="s">
        <v>99</v>
      </c>
      <c r="C33" s="17">
        <f>C32*Beállítások!C7</f>
        <v>0</v>
      </c>
      <c r="D33" s="17">
        <f>D32*Beállítások!C7</f>
        <v>0</v>
      </c>
      <c r="E33" s="17">
        <f>E32*Beállítások!C7</f>
        <v>0</v>
      </c>
      <c r="F33" s="17">
        <f>F32*Beállítások!C7</f>
        <v>0</v>
      </c>
      <c r="G33" s="17">
        <f>G32*Beállítások!C7</f>
        <v>0</v>
      </c>
      <c r="H33" s="17">
        <f>H32*Beállítások!C7</f>
        <v>0</v>
      </c>
      <c r="I33" s="17">
        <f>I32*Beállítások!C7</f>
        <v>0</v>
      </c>
      <c r="J33" s="17">
        <f>J32*Beállítások!C7</f>
        <v>0</v>
      </c>
      <c r="K33" s="17">
        <f>K32*Beállítások!C7</f>
        <v>0</v>
      </c>
      <c r="L33" s="17">
        <f>L32*Beállítások!C7</f>
        <v>0</v>
      </c>
      <c r="M33" s="17">
        <f>M32*Beállítások!C7</f>
        <v>0</v>
      </c>
      <c r="N33" s="17">
        <f>N32*Beállítások!C7</f>
        <v>0</v>
      </c>
      <c r="O33" s="17">
        <f>SUM(C33:N33)</f>
        <v>0</v>
      </c>
    </row>
    <row r="34" spans="2:15" x14ac:dyDescent="0.25">
      <c r="B34" s="26" t="s">
        <v>100</v>
      </c>
      <c r="C34" s="17">
        <f t="shared" ref="C34:N34" si="6">C32+C33</f>
        <v>0</v>
      </c>
      <c r="D34" s="17">
        <f t="shared" si="6"/>
        <v>0</v>
      </c>
      <c r="E34" s="17">
        <f t="shared" si="6"/>
        <v>0</v>
      </c>
      <c r="F34" s="17">
        <f t="shared" si="6"/>
        <v>0</v>
      </c>
      <c r="G34" s="17">
        <f t="shared" si="6"/>
        <v>0</v>
      </c>
      <c r="H34" s="17">
        <f t="shared" si="6"/>
        <v>0</v>
      </c>
      <c r="I34" s="17">
        <f t="shared" si="6"/>
        <v>0</v>
      </c>
      <c r="J34" s="17">
        <f t="shared" si="6"/>
        <v>0</v>
      </c>
      <c r="K34" s="17">
        <f t="shared" si="6"/>
        <v>0</v>
      </c>
      <c r="L34" s="17">
        <f t="shared" si="6"/>
        <v>0</v>
      </c>
      <c r="M34" s="17">
        <f t="shared" si="6"/>
        <v>0</v>
      </c>
      <c r="N34" s="17">
        <f t="shared" si="6"/>
        <v>0</v>
      </c>
      <c r="O34" s="17">
        <f>SUM(C34:N34)</f>
        <v>0</v>
      </c>
    </row>
    <row r="35" spans="2:15" x14ac:dyDescent="0.25">
      <c r="B35" s="26" t="s">
        <v>45</v>
      </c>
      <c r="C35" s="17">
        <f t="shared" ref="C35:N35" si="7">C11-C34</f>
        <v>0</v>
      </c>
      <c r="D35" s="17">
        <f t="shared" si="7"/>
        <v>0</v>
      </c>
      <c r="E35" s="17">
        <f t="shared" si="7"/>
        <v>0</v>
      </c>
      <c r="F35" s="17">
        <f t="shared" si="7"/>
        <v>0</v>
      </c>
      <c r="G35" s="17">
        <f t="shared" si="7"/>
        <v>0</v>
      </c>
      <c r="H35" s="17">
        <f t="shared" si="7"/>
        <v>0</v>
      </c>
      <c r="I35" s="17">
        <f t="shared" si="7"/>
        <v>0</v>
      </c>
      <c r="J35" s="17">
        <f t="shared" si="7"/>
        <v>0</v>
      </c>
      <c r="K35" s="17">
        <f t="shared" si="7"/>
        <v>0</v>
      </c>
      <c r="L35" s="17">
        <f t="shared" si="7"/>
        <v>0</v>
      </c>
      <c r="M35" s="17">
        <f t="shared" si="7"/>
        <v>0</v>
      </c>
      <c r="N35" s="17">
        <f t="shared" si="7"/>
        <v>0</v>
      </c>
      <c r="O35" s="17">
        <f>SUM(C35:N35)</f>
        <v>0</v>
      </c>
    </row>
    <row r="36" spans="2:15" x14ac:dyDescent="0.25">
      <c r="B36" s="26" t="s">
        <v>29</v>
      </c>
      <c r="C36" s="28">
        <f t="shared" ref="C36:O36" si="8">IF(C11=0,0,C35/C11)</f>
        <v>0</v>
      </c>
      <c r="D36" s="28">
        <f t="shared" si="8"/>
        <v>0</v>
      </c>
      <c r="E36" s="28">
        <f t="shared" si="8"/>
        <v>0</v>
      </c>
      <c r="F36" s="28">
        <f t="shared" si="8"/>
        <v>0</v>
      </c>
      <c r="G36" s="28">
        <f t="shared" si="8"/>
        <v>0</v>
      </c>
      <c r="H36" s="28">
        <f t="shared" si="8"/>
        <v>0</v>
      </c>
      <c r="I36" s="28">
        <f t="shared" si="8"/>
        <v>0</v>
      </c>
      <c r="J36" s="28">
        <f t="shared" si="8"/>
        <v>0</v>
      </c>
      <c r="K36" s="28">
        <f t="shared" si="8"/>
        <v>0</v>
      </c>
      <c r="L36" s="28">
        <f t="shared" si="8"/>
        <v>0</v>
      </c>
      <c r="M36" s="28">
        <f t="shared" si="8"/>
        <v>0</v>
      </c>
      <c r="N36" s="28">
        <f t="shared" si="8"/>
        <v>0</v>
      </c>
      <c r="O36" s="28">
        <f t="shared" si="8"/>
        <v>0</v>
      </c>
    </row>
  </sheetData>
  <mergeCells count="7">
    <mergeCell ref="B31:O31"/>
    <mergeCell ref="B21:O21"/>
    <mergeCell ref="D5:F5"/>
    <mergeCell ref="B12:O12"/>
    <mergeCell ref="B2:O2"/>
    <mergeCell ref="B7:O7"/>
    <mergeCell ref="B3:O3"/>
  </mergeCells>
  <conditionalFormatting sqref="C35:O35">
    <cfRule type="cellIs" dxfId="9" priority="1" operator="lessThan">
      <formula>0</formula>
    </cfRule>
  </conditionalFormatting>
  <conditionalFormatting sqref="C36:O36">
    <cfRule type="cellIs" dxfId="8" priority="2" operator="lessThan">
      <formula>0.1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36"/>
  <sheetViews>
    <sheetView showGridLines="0" workbookViewId="0">
      <selection activeCell="B2" sqref="B2:O2"/>
    </sheetView>
  </sheetViews>
  <sheetFormatPr defaultRowHeight="15" x14ac:dyDescent="0.25"/>
  <cols>
    <col min="1" max="1" width="2" customWidth="1"/>
    <col min="2" max="2" width="36" customWidth="1"/>
    <col min="3" max="14" width="12" customWidth="1"/>
    <col min="15" max="15" width="14" customWidth="1"/>
  </cols>
  <sheetData>
    <row r="1" spans="2:15" x14ac:dyDescent="0.25">
      <c r="H1" s="1" t="str">
        <f>HYPERLINK("#'Dashboard'!A1","↩ Dashboard")</f>
        <v>↩ Dashboard</v>
      </c>
    </row>
    <row r="2" spans="2:15" ht="21" x14ac:dyDescent="0.35">
      <c r="B2" s="46" t="s">
        <v>101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2:15" x14ac:dyDescent="0.25">
      <c r="B3" s="39" t="s">
        <v>71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15" ht="45" x14ac:dyDescent="0.25">
      <c r="B4" s="3" t="s">
        <v>102</v>
      </c>
    </row>
    <row r="5" spans="2:15" x14ac:dyDescent="0.25">
      <c r="B5" s="21" t="s">
        <v>73</v>
      </c>
      <c r="C5" s="22">
        <f>Beállítások!C7</f>
        <v>0.06</v>
      </c>
      <c r="D5" s="48" t="s">
        <v>74</v>
      </c>
      <c r="E5" s="42"/>
      <c r="F5" s="43"/>
    </row>
    <row r="7" spans="2:15" x14ac:dyDescent="0.25">
      <c r="B7" s="41" t="s">
        <v>75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3"/>
    </row>
    <row r="8" spans="2:15" x14ac:dyDescent="0.25">
      <c r="B8" s="13" t="s">
        <v>63</v>
      </c>
      <c r="C8" s="13" t="s">
        <v>46</v>
      </c>
      <c r="D8" s="13" t="s">
        <v>47</v>
      </c>
      <c r="E8" s="13" t="s">
        <v>48</v>
      </c>
      <c r="F8" s="13" t="s">
        <v>49</v>
      </c>
      <c r="G8" s="13" t="s">
        <v>50</v>
      </c>
      <c r="H8" s="13" t="s">
        <v>51</v>
      </c>
      <c r="I8" s="13" t="s">
        <v>52</v>
      </c>
      <c r="J8" s="13" t="s">
        <v>53</v>
      </c>
      <c r="K8" s="13" t="s">
        <v>54</v>
      </c>
      <c r="L8" s="13" t="s">
        <v>55</v>
      </c>
      <c r="M8" s="13" t="s">
        <v>56</v>
      </c>
      <c r="N8" s="13" t="s">
        <v>57</v>
      </c>
      <c r="O8" s="13" t="s">
        <v>76</v>
      </c>
    </row>
    <row r="9" spans="2:15" x14ac:dyDescent="0.25">
      <c r="B9" s="24" t="s">
        <v>77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25">
        <f>SUM(C9:N9)</f>
        <v>0</v>
      </c>
    </row>
    <row r="10" spans="2:15" x14ac:dyDescent="0.25">
      <c r="B10" s="24" t="s">
        <v>78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25">
        <f>SUM(C10:N10)</f>
        <v>0</v>
      </c>
    </row>
    <row r="11" spans="2:15" x14ac:dyDescent="0.25">
      <c r="B11" s="26" t="s">
        <v>79</v>
      </c>
      <c r="C11" s="27">
        <f t="shared" ref="C11:N11" si="0">SUM(C9:C10)</f>
        <v>0</v>
      </c>
      <c r="D11" s="27">
        <f t="shared" si="0"/>
        <v>0</v>
      </c>
      <c r="E11" s="27">
        <f t="shared" si="0"/>
        <v>0</v>
      </c>
      <c r="F11" s="27">
        <f t="shared" si="0"/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0</v>
      </c>
      <c r="L11" s="27">
        <f t="shared" si="0"/>
        <v>0</v>
      </c>
      <c r="M11" s="27">
        <f t="shared" si="0"/>
        <v>0</v>
      </c>
      <c r="N11" s="27">
        <f t="shared" si="0"/>
        <v>0</v>
      </c>
      <c r="O11" s="17">
        <f>SUM(C11:N11)</f>
        <v>0</v>
      </c>
    </row>
    <row r="12" spans="2:15" x14ac:dyDescent="0.25">
      <c r="B12" s="41" t="s">
        <v>80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3"/>
    </row>
    <row r="13" spans="2:15" x14ac:dyDescent="0.25">
      <c r="B13" s="24" t="s">
        <v>81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25">
        <f t="shared" ref="O13:O19" si="1">SUM(C13:N13)</f>
        <v>0</v>
      </c>
    </row>
    <row r="14" spans="2:15" x14ac:dyDescent="0.25">
      <c r="B14" s="24" t="s">
        <v>82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25">
        <f t="shared" si="1"/>
        <v>0</v>
      </c>
    </row>
    <row r="15" spans="2:15" x14ac:dyDescent="0.25">
      <c r="B15" s="24" t="s">
        <v>83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25">
        <f t="shared" si="1"/>
        <v>0</v>
      </c>
    </row>
    <row r="16" spans="2:15" x14ac:dyDescent="0.25">
      <c r="B16" s="24" t="s">
        <v>84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25">
        <f t="shared" si="1"/>
        <v>0</v>
      </c>
    </row>
    <row r="17" spans="2:15" x14ac:dyDescent="0.25">
      <c r="B17" s="24" t="s">
        <v>85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25">
        <f t="shared" si="1"/>
        <v>0</v>
      </c>
    </row>
    <row r="18" spans="2:15" x14ac:dyDescent="0.25">
      <c r="B18" s="24" t="s">
        <v>86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25">
        <f t="shared" si="1"/>
        <v>0</v>
      </c>
    </row>
    <row r="19" spans="2:15" x14ac:dyDescent="0.25">
      <c r="B19" s="26" t="s">
        <v>87</v>
      </c>
      <c r="C19" s="17">
        <f t="shared" ref="C19:N19" si="2">SUM(C13:C18)</f>
        <v>0</v>
      </c>
      <c r="D19" s="17">
        <f t="shared" si="2"/>
        <v>0</v>
      </c>
      <c r="E19" s="17">
        <f t="shared" si="2"/>
        <v>0</v>
      </c>
      <c r="F19" s="17">
        <f t="shared" si="2"/>
        <v>0</v>
      </c>
      <c r="G19" s="17">
        <f t="shared" si="2"/>
        <v>0</v>
      </c>
      <c r="H19" s="17">
        <f t="shared" si="2"/>
        <v>0</v>
      </c>
      <c r="I19" s="17">
        <f t="shared" si="2"/>
        <v>0</v>
      </c>
      <c r="J19" s="17">
        <f t="shared" si="2"/>
        <v>0</v>
      </c>
      <c r="K19" s="17">
        <f t="shared" si="2"/>
        <v>0</v>
      </c>
      <c r="L19" s="17">
        <f t="shared" si="2"/>
        <v>0</v>
      </c>
      <c r="M19" s="17">
        <f t="shared" si="2"/>
        <v>0</v>
      </c>
      <c r="N19" s="17">
        <f t="shared" si="2"/>
        <v>0</v>
      </c>
      <c r="O19" s="17">
        <f t="shared" si="1"/>
        <v>0</v>
      </c>
    </row>
    <row r="21" spans="2:15" x14ac:dyDescent="0.25">
      <c r="B21" s="41" t="s">
        <v>88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3"/>
    </row>
    <row r="22" spans="2:15" x14ac:dyDescent="0.25">
      <c r="B22" s="24" t="s">
        <v>89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25">
        <f t="shared" ref="O22:O29" si="3">SUM(C22:N22)</f>
        <v>0</v>
      </c>
    </row>
    <row r="23" spans="2:15" x14ac:dyDescent="0.25">
      <c r="B23" s="24" t="s">
        <v>90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25">
        <f t="shared" si="3"/>
        <v>0</v>
      </c>
    </row>
    <row r="24" spans="2:15" x14ac:dyDescent="0.25">
      <c r="B24" s="24" t="s">
        <v>91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25">
        <f t="shared" si="3"/>
        <v>0</v>
      </c>
    </row>
    <row r="25" spans="2:15" x14ac:dyDescent="0.25">
      <c r="B25" s="24" t="s">
        <v>92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25">
        <f t="shared" si="3"/>
        <v>0</v>
      </c>
    </row>
    <row r="26" spans="2:15" x14ac:dyDescent="0.25">
      <c r="B26" s="24" t="s">
        <v>93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25">
        <f t="shared" si="3"/>
        <v>0</v>
      </c>
    </row>
    <row r="27" spans="2:15" x14ac:dyDescent="0.25">
      <c r="B27" s="24" t="s">
        <v>94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25">
        <f t="shared" si="3"/>
        <v>0</v>
      </c>
    </row>
    <row r="28" spans="2:15" x14ac:dyDescent="0.25">
      <c r="B28" s="24" t="s">
        <v>95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25">
        <f t="shared" si="3"/>
        <v>0</v>
      </c>
    </row>
    <row r="29" spans="2:15" x14ac:dyDescent="0.25">
      <c r="B29" s="26" t="s">
        <v>96</v>
      </c>
      <c r="C29" s="17">
        <f t="shared" ref="C29:N29" si="4">SUM(C22:C28)</f>
        <v>0</v>
      </c>
      <c r="D29" s="17">
        <f t="shared" si="4"/>
        <v>0</v>
      </c>
      <c r="E29" s="17">
        <f t="shared" si="4"/>
        <v>0</v>
      </c>
      <c r="F29" s="17">
        <f t="shared" si="4"/>
        <v>0</v>
      </c>
      <c r="G29" s="17">
        <f t="shared" si="4"/>
        <v>0</v>
      </c>
      <c r="H29" s="17">
        <f t="shared" si="4"/>
        <v>0</v>
      </c>
      <c r="I29" s="17">
        <f t="shared" si="4"/>
        <v>0</v>
      </c>
      <c r="J29" s="17">
        <f t="shared" si="4"/>
        <v>0</v>
      </c>
      <c r="K29" s="17">
        <f t="shared" si="4"/>
        <v>0</v>
      </c>
      <c r="L29" s="17">
        <f t="shared" si="4"/>
        <v>0</v>
      </c>
      <c r="M29" s="17">
        <f t="shared" si="4"/>
        <v>0</v>
      </c>
      <c r="N29" s="17">
        <f t="shared" si="4"/>
        <v>0</v>
      </c>
      <c r="O29" s="17">
        <f t="shared" si="3"/>
        <v>0</v>
      </c>
    </row>
    <row r="31" spans="2:15" x14ac:dyDescent="0.25">
      <c r="B31" s="41" t="s">
        <v>97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3"/>
    </row>
    <row r="32" spans="2:15" x14ac:dyDescent="0.25">
      <c r="B32" s="26" t="s">
        <v>98</v>
      </c>
      <c r="C32" s="17">
        <f t="shared" ref="C32:N32" si="5">C19+C29</f>
        <v>0</v>
      </c>
      <c r="D32" s="17">
        <f t="shared" si="5"/>
        <v>0</v>
      </c>
      <c r="E32" s="17">
        <f t="shared" si="5"/>
        <v>0</v>
      </c>
      <c r="F32" s="17">
        <f t="shared" si="5"/>
        <v>0</v>
      </c>
      <c r="G32" s="17">
        <f t="shared" si="5"/>
        <v>0</v>
      </c>
      <c r="H32" s="17">
        <f t="shared" si="5"/>
        <v>0</v>
      </c>
      <c r="I32" s="17">
        <f t="shared" si="5"/>
        <v>0</v>
      </c>
      <c r="J32" s="17">
        <f t="shared" si="5"/>
        <v>0</v>
      </c>
      <c r="K32" s="17">
        <f t="shared" si="5"/>
        <v>0</v>
      </c>
      <c r="L32" s="17">
        <f t="shared" si="5"/>
        <v>0</v>
      </c>
      <c r="M32" s="17">
        <f t="shared" si="5"/>
        <v>0</v>
      </c>
      <c r="N32" s="17">
        <f t="shared" si="5"/>
        <v>0</v>
      </c>
      <c r="O32" s="17">
        <f>SUM(C32:N32)</f>
        <v>0</v>
      </c>
    </row>
    <row r="33" spans="2:15" x14ac:dyDescent="0.25">
      <c r="B33" s="26" t="s">
        <v>99</v>
      </c>
      <c r="C33" s="17">
        <f>C32*Beállítások!C7</f>
        <v>0</v>
      </c>
      <c r="D33" s="17">
        <f>D32*Beállítások!C7</f>
        <v>0</v>
      </c>
      <c r="E33" s="17">
        <f>E32*Beállítások!C7</f>
        <v>0</v>
      </c>
      <c r="F33" s="17">
        <f>F32*Beállítások!C7</f>
        <v>0</v>
      </c>
      <c r="G33" s="17">
        <f>G32*Beállítások!C7</f>
        <v>0</v>
      </c>
      <c r="H33" s="17">
        <f>H32*Beállítások!C7</f>
        <v>0</v>
      </c>
      <c r="I33" s="17">
        <f>I32*Beállítások!C7</f>
        <v>0</v>
      </c>
      <c r="J33" s="17">
        <f>J32*Beállítások!C7</f>
        <v>0</v>
      </c>
      <c r="K33" s="17">
        <f>K32*Beállítások!C7</f>
        <v>0</v>
      </c>
      <c r="L33" s="17">
        <f>L32*Beállítások!C7</f>
        <v>0</v>
      </c>
      <c r="M33" s="17">
        <f>M32*Beállítások!C7</f>
        <v>0</v>
      </c>
      <c r="N33" s="17">
        <f>N32*Beállítások!C7</f>
        <v>0</v>
      </c>
      <c r="O33" s="17">
        <f>SUM(C33:N33)</f>
        <v>0</v>
      </c>
    </row>
    <row r="34" spans="2:15" x14ac:dyDescent="0.25">
      <c r="B34" s="26" t="s">
        <v>100</v>
      </c>
      <c r="C34" s="17">
        <f t="shared" ref="C34:N34" si="6">C32+C33</f>
        <v>0</v>
      </c>
      <c r="D34" s="17">
        <f t="shared" si="6"/>
        <v>0</v>
      </c>
      <c r="E34" s="17">
        <f t="shared" si="6"/>
        <v>0</v>
      </c>
      <c r="F34" s="17">
        <f t="shared" si="6"/>
        <v>0</v>
      </c>
      <c r="G34" s="17">
        <f t="shared" si="6"/>
        <v>0</v>
      </c>
      <c r="H34" s="17">
        <f t="shared" si="6"/>
        <v>0</v>
      </c>
      <c r="I34" s="17">
        <f t="shared" si="6"/>
        <v>0</v>
      </c>
      <c r="J34" s="17">
        <f t="shared" si="6"/>
        <v>0</v>
      </c>
      <c r="K34" s="17">
        <f t="shared" si="6"/>
        <v>0</v>
      </c>
      <c r="L34" s="17">
        <f t="shared" si="6"/>
        <v>0</v>
      </c>
      <c r="M34" s="17">
        <f t="shared" si="6"/>
        <v>0</v>
      </c>
      <c r="N34" s="17">
        <f t="shared" si="6"/>
        <v>0</v>
      </c>
      <c r="O34" s="17">
        <f>SUM(C34:N34)</f>
        <v>0</v>
      </c>
    </row>
    <row r="35" spans="2:15" x14ac:dyDescent="0.25">
      <c r="B35" s="26" t="s">
        <v>45</v>
      </c>
      <c r="C35" s="17">
        <f t="shared" ref="C35:N35" si="7">C11-C34</f>
        <v>0</v>
      </c>
      <c r="D35" s="17">
        <f t="shared" si="7"/>
        <v>0</v>
      </c>
      <c r="E35" s="17">
        <f t="shared" si="7"/>
        <v>0</v>
      </c>
      <c r="F35" s="17">
        <f t="shared" si="7"/>
        <v>0</v>
      </c>
      <c r="G35" s="17">
        <f t="shared" si="7"/>
        <v>0</v>
      </c>
      <c r="H35" s="17">
        <f t="shared" si="7"/>
        <v>0</v>
      </c>
      <c r="I35" s="17">
        <f t="shared" si="7"/>
        <v>0</v>
      </c>
      <c r="J35" s="17">
        <f t="shared" si="7"/>
        <v>0</v>
      </c>
      <c r="K35" s="17">
        <f t="shared" si="7"/>
        <v>0</v>
      </c>
      <c r="L35" s="17">
        <f t="shared" si="7"/>
        <v>0</v>
      </c>
      <c r="M35" s="17">
        <f t="shared" si="7"/>
        <v>0</v>
      </c>
      <c r="N35" s="17">
        <f t="shared" si="7"/>
        <v>0</v>
      </c>
      <c r="O35" s="17">
        <f>SUM(C35:N35)</f>
        <v>0</v>
      </c>
    </row>
    <row r="36" spans="2:15" x14ac:dyDescent="0.25">
      <c r="B36" s="26" t="s">
        <v>29</v>
      </c>
      <c r="C36" s="28">
        <f t="shared" ref="C36:O36" si="8">IF(C11=0,0,C35/C11)</f>
        <v>0</v>
      </c>
      <c r="D36" s="28">
        <f t="shared" si="8"/>
        <v>0</v>
      </c>
      <c r="E36" s="28">
        <f t="shared" si="8"/>
        <v>0</v>
      </c>
      <c r="F36" s="28">
        <f t="shared" si="8"/>
        <v>0</v>
      </c>
      <c r="G36" s="28">
        <f t="shared" si="8"/>
        <v>0</v>
      </c>
      <c r="H36" s="28">
        <f t="shared" si="8"/>
        <v>0</v>
      </c>
      <c r="I36" s="28">
        <f t="shared" si="8"/>
        <v>0</v>
      </c>
      <c r="J36" s="28">
        <f t="shared" si="8"/>
        <v>0</v>
      </c>
      <c r="K36" s="28">
        <f t="shared" si="8"/>
        <v>0</v>
      </c>
      <c r="L36" s="28">
        <f t="shared" si="8"/>
        <v>0</v>
      </c>
      <c r="M36" s="28">
        <f t="shared" si="8"/>
        <v>0</v>
      </c>
      <c r="N36" s="28">
        <f t="shared" si="8"/>
        <v>0</v>
      </c>
      <c r="O36" s="28">
        <f t="shared" si="8"/>
        <v>0</v>
      </c>
    </row>
  </sheetData>
  <mergeCells count="7">
    <mergeCell ref="B31:O31"/>
    <mergeCell ref="B21:O21"/>
    <mergeCell ref="D5:F5"/>
    <mergeCell ref="B12:O12"/>
    <mergeCell ref="B2:O2"/>
    <mergeCell ref="B7:O7"/>
    <mergeCell ref="B3:O3"/>
  </mergeCells>
  <conditionalFormatting sqref="C35:O35">
    <cfRule type="cellIs" dxfId="7" priority="1" operator="lessThan">
      <formula>0</formula>
    </cfRule>
  </conditionalFormatting>
  <conditionalFormatting sqref="C36:O36">
    <cfRule type="cellIs" dxfId="6" priority="2" operator="lessThan">
      <formula>0.1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5"/>
  <sheetViews>
    <sheetView showGridLines="0" workbookViewId="0"/>
  </sheetViews>
  <sheetFormatPr defaultRowHeight="15" x14ac:dyDescent="0.25"/>
  <cols>
    <col min="1" max="1" width="2" customWidth="1"/>
    <col min="2" max="2" width="38" customWidth="1"/>
    <col min="3" max="3" width="20" customWidth="1"/>
    <col min="4" max="4" width="55" customWidth="1"/>
  </cols>
  <sheetData>
    <row r="1" spans="2:8" ht="38.25" x14ac:dyDescent="0.25">
      <c r="H1" s="1" t="str">
        <f>HYPERLINK("#'Dashboard'!A1","↩ Dashboard")</f>
        <v>↩ Dashboard</v>
      </c>
    </row>
    <row r="2" spans="2:8" ht="21" x14ac:dyDescent="0.35">
      <c r="B2" s="46" t="s">
        <v>103</v>
      </c>
      <c r="C2" s="40"/>
      <c r="D2" s="40"/>
    </row>
    <row r="3" spans="2:8" x14ac:dyDescent="0.25">
      <c r="B3" s="39" t="s">
        <v>104</v>
      </c>
      <c r="C3" s="40"/>
      <c r="D3" s="40"/>
    </row>
    <row r="4" spans="2:8" ht="45" x14ac:dyDescent="0.25">
      <c r="B4" s="3" t="s">
        <v>105</v>
      </c>
    </row>
    <row r="5" spans="2:8" x14ac:dyDescent="0.25">
      <c r="B5" s="41" t="s">
        <v>106</v>
      </c>
      <c r="C5" s="42"/>
      <c r="D5" s="43"/>
    </row>
    <row r="6" spans="2:8" x14ac:dyDescent="0.25">
      <c r="B6" s="5" t="s">
        <v>107</v>
      </c>
      <c r="C6" s="15">
        <v>0</v>
      </c>
      <c r="D6" s="7" t="s">
        <v>108</v>
      </c>
    </row>
    <row r="7" spans="2:8" x14ac:dyDescent="0.25">
      <c r="B7" s="5" t="s">
        <v>109</v>
      </c>
      <c r="C7" s="29">
        <f>Beállítások!C8</f>
        <v>6</v>
      </c>
      <c r="D7" s="7" t="s">
        <v>110</v>
      </c>
    </row>
    <row r="8" spans="2:8" x14ac:dyDescent="0.25">
      <c r="B8" s="5" t="s">
        <v>111</v>
      </c>
      <c r="C8" s="15">
        <v>0</v>
      </c>
      <c r="D8" s="7"/>
    </row>
    <row r="9" spans="2:8" x14ac:dyDescent="0.25">
      <c r="B9" s="5" t="s">
        <v>112</v>
      </c>
      <c r="C9" s="15">
        <v>0</v>
      </c>
      <c r="D9" s="7"/>
    </row>
    <row r="11" spans="2:8" x14ac:dyDescent="0.25">
      <c r="B11" s="41" t="s">
        <v>113</v>
      </c>
      <c r="C11" s="42"/>
      <c r="D11" s="43"/>
    </row>
    <row r="12" spans="2:8" x14ac:dyDescent="0.25">
      <c r="B12" s="5" t="s">
        <v>114</v>
      </c>
      <c r="C12" s="9">
        <f>C6*C7</f>
        <v>0</v>
      </c>
      <c r="D12" s="23"/>
    </row>
    <row r="13" spans="2:8" x14ac:dyDescent="0.25">
      <c r="B13" s="5" t="s">
        <v>115</v>
      </c>
      <c r="C13" s="9">
        <f>MAX(0,C12-C8)</f>
        <v>0</v>
      </c>
      <c r="D13" s="23"/>
    </row>
    <row r="14" spans="2:8" x14ac:dyDescent="0.25">
      <c r="B14" s="5" t="s">
        <v>116</v>
      </c>
      <c r="C14" s="10">
        <f>IF(C12=0,0,C8/C12)</f>
        <v>0</v>
      </c>
      <c r="D14" s="23"/>
    </row>
    <row r="15" spans="2:8" x14ac:dyDescent="0.25">
      <c r="B15" s="5" t="s">
        <v>117</v>
      </c>
      <c r="C15" s="30" t="str">
        <f>IF(C9=0,"–",ROUNDUP(C13/C9,0))</f>
        <v>–</v>
      </c>
      <c r="D15" s="23"/>
    </row>
  </sheetData>
  <mergeCells count="4">
    <mergeCell ref="B11:D11"/>
    <mergeCell ref="B3:D3"/>
    <mergeCell ref="B5:D5"/>
    <mergeCell ref="B2:D2"/>
  </mergeCells>
  <conditionalFormatting sqref="C14">
    <cfRule type="dataBar" priority="1">
      <dataBar>
        <cfvo type="num" val="0"/>
        <cfvo type="num" val="1"/>
        <color rgb="FF4F81BD"/>
      </dataBar>
    </cfRule>
    <cfRule type="cellIs" dxfId="5" priority="2" operator="lessThan">
      <formula>0.5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18"/>
  <sheetViews>
    <sheetView showGridLines="0" workbookViewId="0">
      <selection activeCell="G32" sqref="G32"/>
    </sheetView>
  </sheetViews>
  <sheetFormatPr defaultRowHeight="15" x14ac:dyDescent="0.25"/>
  <cols>
    <col min="1" max="1" width="2" customWidth="1"/>
    <col min="2" max="2" width="34" customWidth="1"/>
    <col min="3" max="4" width="12" customWidth="1"/>
    <col min="5" max="5" width="22" customWidth="1"/>
    <col min="6" max="6" width="16" customWidth="1"/>
    <col min="7" max="7" width="45" customWidth="1"/>
  </cols>
  <sheetData>
    <row r="1" spans="2:8" ht="38.25" x14ac:dyDescent="0.25">
      <c r="H1" s="1" t="str">
        <f>HYPERLINK("#'Dashboard'!A1","↩ Dashboard")</f>
        <v>↩ Dashboard</v>
      </c>
    </row>
    <row r="2" spans="2:8" ht="21" x14ac:dyDescent="0.35">
      <c r="B2" s="46" t="s">
        <v>118</v>
      </c>
      <c r="C2" s="40"/>
      <c r="D2" s="40"/>
      <c r="E2" s="40"/>
      <c r="F2" s="40"/>
      <c r="G2" s="40"/>
    </row>
    <row r="3" spans="2:8" x14ac:dyDescent="0.25">
      <c r="B3" s="39" t="s">
        <v>119</v>
      </c>
      <c r="C3" s="40"/>
      <c r="D3" s="40"/>
      <c r="E3" s="40"/>
      <c r="F3" s="40"/>
      <c r="G3" s="40"/>
    </row>
    <row r="4" spans="2:8" ht="45" x14ac:dyDescent="0.25">
      <c r="B4" s="3" t="s">
        <v>120</v>
      </c>
    </row>
    <row r="5" spans="2:8" x14ac:dyDescent="0.25">
      <c r="B5" s="41" t="s">
        <v>121</v>
      </c>
      <c r="C5" s="42"/>
      <c r="D5" s="42"/>
      <c r="E5" s="42"/>
      <c r="F5" s="42"/>
      <c r="G5" s="43"/>
    </row>
    <row r="6" spans="2:8" ht="30" x14ac:dyDescent="0.25">
      <c r="B6" s="13" t="s">
        <v>122</v>
      </c>
      <c r="C6" s="13" t="s">
        <v>123</v>
      </c>
      <c r="D6" s="13" t="s">
        <v>124</v>
      </c>
      <c r="E6" s="13" t="s">
        <v>125</v>
      </c>
      <c r="F6" s="13" t="s">
        <v>126</v>
      </c>
      <c r="G6" s="13" t="s">
        <v>65</v>
      </c>
    </row>
    <row r="7" spans="2:8" x14ac:dyDescent="0.25">
      <c r="B7" s="14" t="s">
        <v>127</v>
      </c>
      <c r="C7" s="16"/>
      <c r="D7" s="16"/>
      <c r="E7" s="15"/>
      <c r="F7" s="14"/>
      <c r="G7" s="7"/>
    </row>
    <row r="8" spans="2:8" x14ac:dyDescent="0.25">
      <c r="B8" s="14" t="s">
        <v>128</v>
      </c>
      <c r="C8" s="16"/>
      <c r="D8" s="16"/>
      <c r="E8" s="15"/>
      <c r="F8" s="14"/>
      <c r="G8" s="7"/>
    </row>
    <row r="9" spans="2:8" x14ac:dyDescent="0.25">
      <c r="B9" s="14" t="s">
        <v>129</v>
      </c>
      <c r="C9" s="16"/>
      <c r="D9" s="16"/>
      <c r="E9" s="15"/>
      <c r="F9" s="14"/>
      <c r="G9" s="7"/>
    </row>
    <row r="10" spans="2:8" x14ac:dyDescent="0.25">
      <c r="B10" s="14" t="s">
        <v>130</v>
      </c>
      <c r="C10" s="16"/>
      <c r="D10" s="16"/>
      <c r="E10" s="15"/>
      <c r="F10" s="14"/>
      <c r="G10" s="7"/>
    </row>
    <row r="11" spans="2:8" x14ac:dyDescent="0.25">
      <c r="B11" s="14" t="s">
        <v>131</v>
      </c>
      <c r="C11" s="16"/>
      <c r="D11" s="16"/>
      <c r="E11" s="15"/>
      <c r="F11" s="14"/>
      <c r="G11" s="7"/>
    </row>
    <row r="12" spans="2:8" ht="30" x14ac:dyDescent="0.25">
      <c r="B12" s="14" t="s">
        <v>132</v>
      </c>
      <c r="C12" s="16"/>
      <c r="D12" s="16"/>
      <c r="E12" s="15"/>
      <c r="F12" s="14"/>
      <c r="G12" s="7"/>
    </row>
    <row r="13" spans="2:8" x14ac:dyDescent="0.25">
      <c r="B13" s="14" t="s">
        <v>133</v>
      </c>
      <c r="C13" s="16"/>
      <c r="D13" s="16"/>
      <c r="E13" s="15"/>
      <c r="F13" s="14"/>
      <c r="G13" s="7"/>
    </row>
    <row r="14" spans="2:8" x14ac:dyDescent="0.25">
      <c r="B14" s="14" t="s">
        <v>134</v>
      </c>
      <c r="C14" s="16"/>
      <c r="D14" s="16"/>
      <c r="E14" s="15"/>
      <c r="F14" s="14"/>
      <c r="G14" s="7"/>
    </row>
    <row r="15" spans="2:8" ht="30" x14ac:dyDescent="0.25">
      <c r="B15" s="14" t="s">
        <v>135</v>
      </c>
      <c r="C15" s="16"/>
      <c r="D15" s="16"/>
      <c r="E15" s="15"/>
      <c r="F15" s="14"/>
      <c r="G15" s="7"/>
    </row>
    <row r="16" spans="2:8" x14ac:dyDescent="0.25">
      <c r="B16" s="14" t="s">
        <v>136</v>
      </c>
      <c r="C16" s="16"/>
      <c r="D16" s="16"/>
      <c r="E16" s="15"/>
      <c r="F16" s="14"/>
      <c r="G16" s="7"/>
    </row>
    <row r="18" spans="4:5" ht="45" x14ac:dyDescent="0.25">
      <c r="D18" s="5" t="s">
        <v>137</v>
      </c>
      <c r="E18" s="17">
        <f>SUMIF(C7:C16,"Igen",E7:E16)</f>
        <v>0</v>
      </c>
    </row>
  </sheetData>
  <mergeCells count="3">
    <mergeCell ref="B3:G3"/>
    <mergeCell ref="B2:G2"/>
    <mergeCell ref="B5:G5"/>
  </mergeCells>
  <conditionalFormatting sqref="B7:G16">
    <cfRule type="expression" dxfId="4" priority="1">
      <formula>AND($C7="Igen",$D7="Nem")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18"/>
  <sheetViews>
    <sheetView showGridLines="0" workbookViewId="0">
      <selection activeCell="B1" sqref="B1"/>
    </sheetView>
  </sheetViews>
  <sheetFormatPr defaultRowHeight="15" x14ac:dyDescent="0.25"/>
  <cols>
    <col min="1" max="1" width="2" customWidth="1"/>
    <col min="2" max="2" width="38" customWidth="1"/>
    <col min="3" max="3" width="22" customWidth="1"/>
    <col min="4" max="4" width="55" customWidth="1"/>
  </cols>
  <sheetData>
    <row r="1" spans="2:8" ht="38.25" x14ac:dyDescent="0.25">
      <c r="H1" s="1" t="str">
        <f>HYPERLINK("#'Dashboard'!A1","↩ Dashboard")</f>
        <v>↩ Dashboard</v>
      </c>
    </row>
    <row r="2" spans="2:8" ht="21" x14ac:dyDescent="0.35">
      <c r="B2" s="46" t="s">
        <v>138</v>
      </c>
      <c r="C2" s="40"/>
      <c r="D2" s="40"/>
    </row>
    <row r="3" spans="2:8" x14ac:dyDescent="0.25">
      <c r="B3" s="39" t="s">
        <v>139</v>
      </c>
      <c r="C3" s="40"/>
      <c r="D3" s="40"/>
    </row>
    <row r="4" spans="2:8" ht="60" x14ac:dyDescent="0.25">
      <c r="B4" s="3" t="s">
        <v>140</v>
      </c>
    </row>
    <row r="5" spans="2:8" x14ac:dyDescent="0.25">
      <c r="B5" s="41" t="s">
        <v>106</v>
      </c>
      <c r="C5" s="42"/>
      <c r="D5" s="43"/>
    </row>
    <row r="6" spans="2:8" x14ac:dyDescent="0.25">
      <c r="B6" s="5" t="s">
        <v>141</v>
      </c>
      <c r="C6" s="15">
        <v>0</v>
      </c>
      <c r="D6" s="7"/>
    </row>
    <row r="7" spans="2:8" x14ac:dyDescent="0.25">
      <c r="B7" s="5" t="s">
        <v>142</v>
      </c>
      <c r="C7" s="15">
        <v>0</v>
      </c>
      <c r="D7" s="7"/>
    </row>
    <row r="8" spans="2:8" x14ac:dyDescent="0.25">
      <c r="B8" s="5" t="s">
        <v>143</v>
      </c>
      <c r="C8" s="15">
        <v>0</v>
      </c>
      <c r="D8" s="7"/>
    </row>
    <row r="9" spans="2:8" x14ac:dyDescent="0.25">
      <c r="B9" s="5" t="s">
        <v>144</v>
      </c>
      <c r="C9" s="15">
        <v>0</v>
      </c>
      <c r="D9" s="7"/>
    </row>
    <row r="10" spans="2:8" x14ac:dyDescent="0.25">
      <c r="B10" s="5" t="s">
        <v>145</v>
      </c>
      <c r="C10" s="8">
        <v>0.08</v>
      </c>
      <c r="D10" s="7" t="s">
        <v>146</v>
      </c>
    </row>
    <row r="11" spans="2:8" x14ac:dyDescent="0.25">
      <c r="B11" s="5" t="s">
        <v>147</v>
      </c>
      <c r="C11" s="6">
        <v>20</v>
      </c>
      <c r="D11" s="7"/>
    </row>
    <row r="13" spans="2:8" x14ac:dyDescent="0.25">
      <c r="B13" s="41" t="s">
        <v>113</v>
      </c>
      <c r="C13" s="42"/>
      <c r="D13" s="43"/>
    </row>
    <row r="14" spans="2:8" x14ac:dyDescent="0.25">
      <c r="B14" s="5" t="s">
        <v>148</v>
      </c>
      <c r="C14" s="9">
        <f>MAX(0,C8-C9)</f>
        <v>0</v>
      </c>
      <c r="D14" s="23"/>
    </row>
    <row r="15" spans="2:8" x14ac:dyDescent="0.25">
      <c r="B15" s="5" t="s">
        <v>149</v>
      </c>
      <c r="C15" s="9">
        <f>-PMT(C10/12,C11*12,C14)</f>
        <v>0</v>
      </c>
      <c r="D15" s="23"/>
    </row>
    <row r="16" spans="2:8" x14ac:dyDescent="0.25">
      <c r="B16" s="5" t="s">
        <v>31</v>
      </c>
      <c r="C16" s="10">
        <f>IF(C6=0,0,(C7+C15)/C6)</f>
        <v>0</v>
      </c>
      <c r="D16" s="23"/>
    </row>
    <row r="17" spans="2:4" x14ac:dyDescent="0.25">
      <c r="B17" s="5" t="s">
        <v>150</v>
      </c>
      <c r="C17" s="11">
        <f>Beállítások!C9</f>
        <v>0.5</v>
      </c>
      <c r="D17" s="23"/>
    </row>
    <row r="18" spans="2:4" x14ac:dyDescent="0.25">
      <c r="B18" s="5" t="s">
        <v>151</v>
      </c>
      <c r="C18" s="10">
        <f>IF(C8=0,0,C14/C8)</f>
        <v>0</v>
      </c>
      <c r="D18" s="23"/>
    </row>
  </sheetData>
  <mergeCells count="4">
    <mergeCell ref="B13:D13"/>
    <mergeCell ref="B3:D3"/>
    <mergeCell ref="B5:D5"/>
    <mergeCell ref="B2:D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800-000001000000}">
            <xm:f>C16&gt;Beállítások!C9</xm:f>
            <x14:dxf>
              <font>
                <b/>
                <color rgb="FF9B1C1C"/>
              </font>
              <fill>
                <patternFill>
                  <bgColor rgb="FFFEE2E2"/>
                </patternFill>
              </fill>
            </x14:dxf>
          </x14:cfRule>
          <xm:sqref>C16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0. Útmutató</vt:lpstr>
      <vt:lpstr>Beállítások</vt:lpstr>
      <vt:lpstr>Dashboard</vt:lpstr>
      <vt:lpstr>1. Pénzügyi leltár</vt:lpstr>
      <vt:lpstr>2. Költségvetés (Terv)</vt:lpstr>
      <vt:lpstr>2. Költségvetés (Tény)</vt:lpstr>
      <vt:lpstr>3. Vésztartalék</vt:lpstr>
      <vt:lpstr>4. Adótervezés</vt:lpstr>
      <vt:lpstr>5. Lakás &amp; hitel</vt:lpstr>
      <vt:lpstr>6. Befektetések</vt:lpstr>
      <vt:lpstr>7. Akciók &amp; tanulás</vt:lpstr>
      <vt:lpstr>Listák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Tamas Darvas</cp:lastModifiedBy>
  <dcterms:created xsi:type="dcterms:W3CDTF">2025-12-13T13:13:53Z</dcterms:created>
  <dcterms:modified xsi:type="dcterms:W3CDTF">2025-12-13T13:28:57Z</dcterms:modified>
</cp:coreProperties>
</file>